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BuÇalışmaKitabı" defaultThemeVersion="124226"/>
  <bookViews>
    <workbookView xWindow="0" yWindow="0" windowWidth="28800" windowHeight="10635" tabRatio="721"/>
  </bookViews>
  <sheets>
    <sheet name="Seviye1" sheetId="12" r:id="rId1"/>
  </sheets>
  <calcPr calcId="162913"/>
</workbook>
</file>

<file path=xl/calcChain.xml><?xml version="1.0" encoding="utf-8"?>
<calcChain xmlns="http://schemas.openxmlformats.org/spreadsheetml/2006/main">
  <c r="D23" i="12" l="1"/>
  <c r="E23" i="12"/>
  <c r="F23" i="12"/>
  <c r="G23" i="12"/>
  <c r="H23" i="12"/>
  <c r="D24" i="12"/>
  <c r="E24" i="12"/>
  <c r="F24" i="12"/>
  <c r="G24" i="12"/>
  <c r="H24" i="12"/>
  <c r="D25" i="12"/>
  <c r="E25" i="12"/>
  <c r="F25" i="12"/>
  <c r="G25" i="12"/>
  <c r="H25" i="12"/>
  <c r="D26" i="12"/>
  <c r="E26" i="12"/>
  <c r="F26" i="12"/>
  <c r="G26" i="12"/>
  <c r="H26" i="12"/>
  <c r="D27" i="12"/>
  <c r="E27" i="12"/>
  <c r="F27" i="12"/>
  <c r="G27" i="12"/>
  <c r="H27" i="12"/>
  <c r="D28" i="12"/>
  <c r="E28" i="12"/>
  <c r="F28" i="12"/>
  <c r="G28" i="12"/>
  <c r="H28" i="12"/>
  <c r="D29" i="12"/>
  <c r="E29" i="12"/>
  <c r="F29" i="12"/>
  <c r="G29" i="12"/>
  <c r="H29" i="12"/>
  <c r="D30" i="12"/>
  <c r="E30" i="12"/>
  <c r="F30" i="12"/>
  <c r="G30" i="12"/>
  <c r="H30" i="12"/>
  <c r="E22" i="12"/>
  <c r="F22" i="12"/>
  <c r="G22" i="12"/>
  <c r="H22" i="12"/>
  <c r="D22" i="12"/>
  <c r="L23" i="12" l="1"/>
  <c r="L24" i="12"/>
  <c r="L25" i="12"/>
  <c r="L26" i="12"/>
  <c r="L27" i="12"/>
  <c r="L28" i="12"/>
  <c r="L29" i="12"/>
  <c r="L30" i="12"/>
  <c r="L22" i="12"/>
  <c r="M30" i="12" l="1"/>
  <c r="M24" i="12"/>
  <c r="M26" i="12"/>
  <c r="M29" i="12"/>
  <c r="M23" i="12"/>
  <c r="M27" i="12"/>
  <c r="M28" i="12"/>
  <c r="M22" i="12"/>
  <c r="M25" i="12"/>
  <c r="C66" i="12" l="1"/>
  <c r="D84" i="12" s="1"/>
  <c r="C67" i="12"/>
  <c r="D85" i="12" s="1"/>
  <c r="C68" i="12"/>
  <c r="D86" i="12" s="1"/>
  <c r="C69" i="12"/>
  <c r="D87" i="12" s="1"/>
  <c r="C56" i="12" l="1"/>
  <c r="C53" i="12"/>
  <c r="C54" i="12"/>
  <c r="C55" i="12"/>
  <c r="K22" i="12"/>
  <c r="K23" i="12"/>
  <c r="K24" i="12"/>
  <c r="K25" i="12"/>
  <c r="K26" i="12"/>
  <c r="K27" i="12"/>
  <c r="K28" i="12"/>
  <c r="K29" i="12"/>
  <c r="K30" i="12"/>
  <c r="C34" i="12"/>
  <c r="D34" i="12"/>
  <c r="E34" i="12"/>
  <c r="F34" i="12"/>
  <c r="G34" i="12"/>
  <c r="H34" i="12"/>
  <c r="C35" i="12"/>
  <c r="C36" i="12"/>
  <c r="C37" i="12"/>
  <c r="C38" i="12" l="1"/>
  <c r="C39" i="12"/>
  <c r="C40" i="12"/>
  <c r="C41" i="12"/>
  <c r="C42" i="12"/>
  <c r="C43" i="12"/>
  <c r="C47" i="12"/>
  <c r="D47" i="12"/>
  <c r="E47" i="12"/>
  <c r="F47" i="12"/>
  <c r="G47" i="12"/>
  <c r="H47" i="12"/>
  <c r="C48" i="12"/>
  <c r="C49" i="12"/>
  <c r="C50" i="12"/>
  <c r="C51" i="12"/>
  <c r="C52" i="12"/>
  <c r="C60" i="12"/>
  <c r="D60" i="12"/>
  <c r="E60" i="12"/>
  <c r="F60" i="12"/>
  <c r="G60" i="12"/>
  <c r="H60" i="12"/>
  <c r="C61" i="12"/>
  <c r="D79" i="12" s="1"/>
  <c r="C62" i="12"/>
  <c r="D80" i="12" s="1"/>
  <c r="C63" i="12"/>
  <c r="D81" i="12" s="1"/>
  <c r="C64" i="12"/>
  <c r="D82" i="12" s="1"/>
  <c r="C65" i="12"/>
  <c r="D83" i="12" s="1"/>
  <c r="D35" i="12" l="1"/>
  <c r="E36" i="12"/>
  <c r="E40" i="12"/>
  <c r="E38" i="12"/>
  <c r="E39" i="12"/>
  <c r="E37" i="12"/>
  <c r="E43" i="12"/>
  <c r="H43" i="12"/>
  <c r="E35" i="12"/>
  <c r="H35" i="12"/>
  <c r="D42" i="12"/>
  <c r="G42" i="12"/>
  <c r="F42" i="12"/>
  <c r="E42" i="12"/>
  <c r="H42" i="12"/>
  <c r="D38" i="12"/>
  <c r="F38" i="12"/>
  <c r="H38" i="12"/>
  <c r="G38" i="12"/>
  <c r="D41" i="12"/>
  <c r="E41" i="12"/>
  <c r="G41" i="12"/>
  <c r="H41" i="12"/>
  <c r="F41" i="12"/>
  <c r="D37" i="12"/>
  <c r="F37" i="12"/>
  <c r="H37" i="12"/>
  <c r="G37" i="12"/>
  <c r="G35" i="12"/>
  <c r="F35" i="12"/>
  <c r="D43" i="12"/>
  <c r="F43" i="12"/>
  <c r="G43" i="12"/>
  <c r="D36" i="12"/>
  <c r="G36" i="12"/>
  <c r="F36" i="12"/>
  <c r="H36" i="12"/>
  <c r="D40" i="12"/>
  <c r="G40" i="12"/>
  <c r="H40" i="12"/>
  <c r="F40" i="12"/>
  <c r="D39" i="12"/>
  <c r="F39" i="12"/>
  <c r="H39" i="12"/>
  <c r="G39" i="12"/>
  <c r="H56" i="12" l="1"/>
  <c r="H69" i="12" s="1"/>
  <c r="H50" i="12"/>
  <c r="H63" i="12" s="1"/>
  <c r="F50" i="12"/>
  <c r="D50" i="12"/>
  <c r="D63" i="12" s="1"/>
  <c r="G50" i="12"/>
  <c r="G63" i="12" s="1"/>
  <c r="E50" i="12"/>
  <c r="E63" i="12" s="1"/>
  <c r="H48" i="12"/>
  <c r="H61" i="12" s="1"/>
  <c r="D48" i="12"/>
  <c r="D61" i="12" s="1"/>
  <c r="G48" i="12"/>
  <c r="G61" i="12" s="1"/>
  <c r="F48" i="12"/>
  <c r="F61" i="12" s="1"/>
  <c r="E48" i="12"/>
  <c r="E61" i="12" s="1"/>
  <c r="G52" i="12"/>
  <c r="G65" i="12" s="1"/>
  <c r="F52" i="12"/>
  <c r="F65" i="12" s="1"/>
  <c r="E52" i="12"/>
  <c r="E65" i="12" s="1"/>
  <c r="D52" i="12"/>
  <c r="H52" i="12"/>
  <c r="H65" i="12" s="1"/>
  <c r="F55" i="12"/>
  <c r="F68" i="12" s="1"/>
  <c r="E55" i="12"/>
  <c r="E68" i="12" s="1"/>
  <c r="D55" i="12"/>
  <c r="D68" i="12" s="1"/>
  <c r="H55" i="12"/>
  <c r="G55" i="12"/>
  <c r="G68" i="12" s="1"/>
  <c r="E49" i="12"/>
  <c r="E62" i="12" s="1"/>
  <c r="H49" i="12"/>
  <c r="H62" i="12" s="1"/>
  <c r="F49" i="12"/>
  <c r="F62" i="12" s="1"/>
  <c r="D49" i="12"/>
  <c r="D62" i="12" s="1"/>
  <c r="G49" i="12"/>
  <c r="G62" i="12" s="1"/>
  <c r="D51" i="12"/>
  <c r="H51" i="12"/>
  <c r="H64" i="12" s="1"/>
  <c r="G51" i="12"/>
  <c r="G64" i="12" s="1"/>
  <c r="F51" i="12"/>
  <c r="F64" i="12" s="1"/>
  <c r="E51" i="12"/>
  <c r="E64" i="12" s="1"/>
  <c r="D56" i="12"/>
  <c r="D69" i="12" s="1"/>
  <c r="G56" i="12"/>
  <c r="G69" i="12" s="1"/>
  <c r="F56" i="12"/>
  <c r="F69" i="12" s="1"/>
  <c r="E56" i="12"/>
  <c r="E69" i="12" s="1"/>
  <c r="D53" i="12"/>
  <c r="D66" i="12" s="1"/>
  <c r="G53" i="12"/>
  <c r="G66" i="12" s="1"/>
  <c r="E53" i="12"/>
  <c r="H53" i="12"/>
  <c r="F53" i="12"/>
  <c r="F66" i="12" s="1"/>
  <c r="F54" i="12"/>
  <c r="E54" i="12"/>
  <c r="E67" i="12" s="1"/>
  <c r="D54" i="12"/>
  <c r="D67" i="12" s="1"/>
  <c r="H54" i="12"/>
  <c r="H67" i="12" s="1"/>
  <c r="G54" i="12"/>
  <c r="G67" i="12" s="1"/>
  <c r="H66" i="12"/>
  <c r="E66" i="12"/>
  <c r="F63" i="12"/>
  <c r="F67" i="12"/>
  <c r="D65" i="12"/>
  <c r="H68" i="12"/>
  <c r="D64" i="12"/>
  <c r="F71" i="12" l="1"/>
  <c r="D97" i="12" s="1"/>
  <c r="E71" i="12"/>
  <c r="D96" i="12" s="1"/>
  <c r="G71" i="12"/>
  <c r="D98" i="12" s="1"/>
  <c r="H71" i="12"/>
  <c r="D99" i="12" s="1"/>
  <c r="D71" i="12"/>
  <c r="D95" i="12" s="1"/>
  <c r="E81" i="12"/>
  <c r="E80" i="12"/>
  <c r="E86" i="12"/>
  <c r="E85" i="12"/>
  <c r="E83" i="12"/>
  <c r="E84" i="12"/>
  <c r="E82" i="12"/>
  <c r="E87" i="12"/>
  <c r="E79" i="12"/>
  <c r="E89" i="12" l="1"/>
  <c r="E95" i="12" s="1"/>
  <c r="F95" i="12" s="1"/>
  <c r="E98" i="12" l="1"/>
  <c r="F98" i="12" s="1"/>
  <c r="E97" i="12" l="1"/>
  <c r="F97" i="12" s="1"/>
  <c r="E96" i="12"/>
  <c r="F96" i="12" s="1"/>
  <c r="E99" i="12"/>
  <c r="F99" i="12" s="1"/>
  <c r="G99" i="12" l="1"/>
  <c r="G97" i="12"/>
  <c r="G98" i="12"/>
  <c r="G95" i="12"/>
  <c r="G96" i="12"/>
  <c r="H99" i="12" l="1"/>
  <c r="H96" i="12"/>
  <c r="H97" i="12"/>
  <c r="H98" i="12"/>
  <c r="H95" i="12"/>
</calcChain>
</file>

<file path=xl/sharedStrings.xml><?xml version="1.0" encoding="utf-8"?>
<sst xmlns="http://schemas.openxmlformats.org/spreadsheetml/2006/main" count="57" uniqueCount="50">
  <si>
    <t>KRİTERLER</t>
  </si>
  <si>
    <t>KRİTERİN YÖNÜ</t>
  </si>
  <si>
    <t>İDEAL DEĞERLER</t>
  </si>
  <si>
    <t>SIRALAMA</t>
  </si>
  <si>
    <t>1. AŞAMA</t>
  </si>
  <si>
    <t>2. AŞAMA</t>
  </si>
  <si>
    <t>3. AŞAMA</t>
  </si>
  <si>
    <t>4. AŞAMA</t>
  </si>
  <si>
    <t>5. AŞAMA</t>
  </si>
  <si>
    <t>6. AŞAMA</t>
  </si>
  <si>
    <t>K1</t>
  </si>
  <si>
    <t>K2</t>
  </si>
  <si>
    <t>K3</t>
  </si>
  <si>
    <t>K4</t>
  </si>
  <si>
    <t>K5</t>
  </si>
  <si>
    <t>A1</t>
  </si>
  <si>
    <t>A2</t>
  </si>
  <si>
    <t>A3</t>
  </si>
  <si>
    <t>A4</t>
  </si>
  <si>
    <t>A5</t>
  </si>
  <si>
    <t>K6</t>
  </si>
  <si>
    <t>K7</t>
  </si>
  <si>
    <t>K8</t>
  </si>
  <si>
    <t>K9</t>
  </si>
  <si>
    <t>ALTERNATİFLER</t>
  </si>
  <si>
    <r>
      <t xml:space="preserve">Kriter: </t>
    </r>
    <r>
      <rPr>
        <b/>
        <sz val="11"/>
        <color rgb="FFFF0000"/>
        <rFont val="Cambria"/>
        <family val="1"/>
        <charset val="162"/>
        <scheme val="major"/>
      </rPr>
      <t>K</t>
    </r>
  </si>
  <si>
    <r>
      <t>KARAR MATRİSİNİN OLUŞTURULMASI (X</t>
    </r>
    <r>
      <rPr>
        <b/>
        <vertAlign val="subscript"/>
        <sz val="12"/>
        <color rgb="FF006100"/>
        <rFont val="Calibri"/>
        <family val="2"/>
        <charset val="162"/>
        <scheme val="minor"/>
      </rPr>
      <t>ij</t>
    </r>
    <r>
      <rPr>
        <b/>
        <sz val="12"/>
        <color rgb="FF006100"/>
        <rFont val="Calibri"/>
        <family val="2"/>
        <charset val="162"/>
        <scheme val="minor"/>
      </rPr>
      <t>)</t>
    </r>
  </si>
  <si>
    <r>
      <t>İDEAL DEĞERLERE GÖRE FARKIN BELİRLENMESİ (F</t>
    </r>
    <r>
      <rPr>
        <b/>
        <vertAlign val="subscript"/>
        <sz val="12"/>
        <color rgb="FF006100"/>
        <rFont val="Calibri"/>
        <family val="2"/>
        <charset val="162"/>
        <scheme val="minor"/>
      </rPr>
      <t>ij</t>
    </r>
    <r>
      <rPr>
        <b/>
        <sz val="12"/>
        <color rgb="FF006100"/>
        <rFont val="Calibri"/>
        <family val="2"/>
        <charset val="162"/>
        <scheme val="minor"/>
      </rPr>
      <t>)</t>
    </r>
  </si>
  <si>
    <t>SIRALAMA ÖLÇEĞİ</t>
  </si>
  <si>
    <r>
      <t xml:space="preserve">Alternatif veya Faktör: </t>
    </r>
    <r>
      <rPr>
        <b/>
        <sz val="11"/>
        <color rgb="FFFF0000"/>
        <rFont val="Cambria"/>
        <family val="1"/>
        <charset val="162"/>
        <scheme val="major"/>
      </rPr>
      <t>A</t>
    </r>
  </si>
  <si>
    <r>
      <t>MİNİMUM DEĞERLERİ EŞLEŞTİRME (M</t>
    </r>
    <r>
      <rPr>
        <b/>
        <vertAlign val="subscript"/>
        <sz val="12"/>
        <color rgb="FF006100"/>
        <rFont val="Calibri"/>
        <family val="2"/>
        <charset val="162"/>
        <scheme val="minor"/>
      </rPr>
      <t>ij</t>
    </r>
    <r>
      <rPr>
        <b/>
        <sz val="12"/>
        <color rgb="FF006100"/>
        <rFont val="Calibri"/>
        <family val="2"/>
        <charset val="162"/>
        <scheme val="minor"/>
      </rPr>
      <t>)</t>
    </r>
  </si>
  <si>
    <r>
      <t>LOGARİTMİK DÖNÜŞÜM MATRİSİNİN OLUŞTURULMASI (A</t>
    </r>
    <r>
      <rPr>
        <b/>
        <vertAlign val="subscript"/>
        <sz val="12"/>
        <color rgb="FF006100"/>
        <rFont val="Calibri"/>
        <family val="2"/>
        <charset val="162"/>
        <scheme val="minor"/>
      </rPr>
      <t>ij</t>
    </r>
    <r>
      <rPr>
        <b/>
        <sz val="12"/>
        <color rgb="FF006100"/>
        <rFont val="Calibri"/>
        <family val="2"/>
        <charset val="162"/>
        <scheme val="minor"/>
      </rPr>
      <t>)</t>
    </r>
  </si>
  <si>
    <r>
      <t>KRİTERLERE AİT ENDEKS REFERANS DEĞERLERİ TOPLAMI (b</t>
    </r>
    <r>
      <rPr>
        <b/>
        <vertAlign val="subscript"/>
        <sz val="11"/>
        <color theme="1"/>
        <rFont val="Cambria"/>
        <family val="1"/>
        <charset val="162"/>
        <scheme val="major"/>
      </rPr>
      <t>ri</t>
    </r>
    <r>
      <rPr>
        <b/>
        <sz val="11"/>
        <color theme="1"/>
        <rFont val="Cambria"/>
        <family val="1"/>
        <charset val="162"/>
        <scheme val="major"/>
      </rPr>
      <t>)</t>
    </r>
  </si>
  <si>
    <r>
      <t>ENDEKS REFERANS DEĞERLERİ (R</t>
    </r>
    <r>
      <rPr>
        <b/>
        <vertAlign val="subscript"/>
        <sz val="10"/>
        <color rgb="FF000000"/>
        <rFont val="Cambria"/>
        <family val="1"/>
        <charset val="162"/>
        <scheme val="major"/>
      </rPr>
      <t>ri</t>
    </r>
    <r>
      <rPr>
        <b/>
        <sz val="10"/>
        <color rgb="FF000000"/>
        <rFont val="Cambria"/>
        <family val="1"/>
        <charset val="162"/>
        <scheme val="major"/>
      </rPr>
      <t>)</t>
    </r>
  </si>
  <si>
    <t>BE-β PUANLARININ HESAPLANMASI</t>
  </si>
  <si>
    <r>
      <t>ENDEKS REFERANS DEĞERLERİNİN HESAPLANMASI (R</t>
    </r>
    <r>
      <rPr>
        <b/>
        <vertAlign val="subscript"/>
        <sz val="12"/>
        <color rgb="FF006100"/>
        <rFont val="Calibri"/>
        <family val="2"/>
        <charset val="162"/>
        <scheme val="minor"/>
      </rPr>
      <t>ri</t>
    </r>
    <r>
      <rPr>
        <b/>
        <sz val="12"/>
        <color rgb="FF006100"/>
        <rFont val="Calibri"/>
        <family val="2"/>
        <charset val="162"/>
        <scheme val="minor"/>
      </rPr>
      <t>)</t>
    </r>
  </si>
  <si>
    <r>
      <t>SINIF İÇİ SKOR (t</t>
    </r>
    <r>
      <rPr>
        <b/>
        <vertAlign val="subscript"/>
        <sz val="11"/>
        <color rgb="FF000000"/>
        <rFont val="Cambria"/>
        <family val="1"/>
        <charset val="162"/>
        <scheme val="major"/>
      </rPr>
      <t>ci</t>
    </r>
    <r>
      <rPr>
        <b/>
        <sz val="11"/>
        <color rgb="FF000000"/>
        <rFont val="Cambria"/>
        <family val="1"/>
        <charset val="162"/>
        <scheme val="major"/>
      </rPr>
      <t>)</t>
    </r>
  </si>
  <si>
    <r>
      <t>ERD (b</t>
    </r>
    <r>
      <rPr>
        <b/>
        <vertAlign val="subscript"/>
        <sz val="11"/>
        <color rgb="FF000000"/>
        <rFont val="Cambria"/>
        <family val="1"/>
        <charset val="162"/>
        <scheme val="major"/>
      </rPr>
      <t>ri</t>
    </r>
    <r>
      <rPr>
        <b/>
        <sz val="11"/>
        <color rgb="FF000000"/>
        <rFont val="Cambria"/>
        <family val="1"/>
        <charset val="162"/>
        <scheme val="major"/>
      </rPr>
      <t>) TOPLAMI</t>
    </r>
  </si>
  <si>
    <t xml:space="preserve">BE-β </t>
  </si>
  <si>
    <r>
      <rPr>
        <b/>
        <sz val="14"/>
        <color rgb="FFFF0000"/>
        <rFont val="Cambria"/>
        <family val="1"/>
        <charset val="162"/>
        <scheme val="major"/>
      </rPr>
      <t>Yorum:</t>
    </r>
    <r>
      <rPr>
        <b/>
        <sz val="14"/>
        <color theme="1"/>
        <rFont val="Cambria"/>
        <family val="1"/>
        <charset val="162"/>
        <scheme val="major"/>
      </rPr>
      <t xml:space="preserve"> </t>
    </r>
    <r>
      <rPr>
        <sz val="14"/>
        <color theme="1"/>
        <rFont val="Cambria"/>
        <family val="1"/>
        <charset val="162"/>
        <scheme val="major"/>
      </rPr>
      <t>Eğer m</t>
    </r>
    <r>
      <rPr>
        <vertAlign val="subscript"/>
        <sz val="14"/>
        <color theme="1"/>
        <rFont val="Cambria"/>
        <family val="1"/>
        <charset val="162"/>
        <scheme val="major"/>
      </rPr>
      <t>ij</t>
    </r>
    <r>
      <rPr>
        <sz val="14"/>
        <color theme="1"/>
        <rFont val="Cambria"/>
        <family val="1"/>
        <charset val="162"/>
        <scheme val="major"/>
      </rPr>
      <t xml:space="preserve"> matrisi ağırlıklandırılmışsa yani kriterlerin ağrlık katsayıları (w</t>
    </r>
    <r>
      <rPr>
        <vertAlign val="subscript"/>
        <sz val="14"/>
        <color theme="1"/>
        <rFont val="Cambria"/>
        <family val="1"/>
        <charset val="162"/>
        <scheme val="major"/>
      </rPr>
      <t>i</t>
    </r>
    <r>
      <rPr>
        <sz val="14"/>
        <color theme="1"/>
        <rFont val="Cambria"/>
        <family val="1"/>
        <charset val="162"/>
        <scheme val="major"/>
      </rPr>
      <t>) ile çarpılmışsa A</t>
    </r>
    <r>
      <rPr>
        <vertAlign val="subscript"/>
        <sz val="14"/>
        <color theme="1"/>
        <rFont val="Cambria"/>
        <family val="1"/>
        <charset val="162"/>
        <scheme val="major"/>
      </rPr>
      <t>ij</t>
    </r>
    <r>
      <rPr>
        <sz val="14"/>
        <color theme="1"/>
        <rFont val="Cambria"/>
        <family val="1"/>
        <charset val="162"/>
        <scheme val="major"/>
      </rPr>
      <t xml:space="preserve"> matrisi kullanılır.</t>
    </r>
  </si>
  <si>
    <r>
      <rPr>
        <b/>
        <sz val="14"/>
        <color rgb="FFFF0000"/>
        <rFont val="Cambria"/>
        <family val="1"/>
        <charset val="162"/>
        <scheme val="major"/>
      </rPr>
      <t xml:space="preserve">Not: </t>
    </r>
    <r>
      <rPr>
        <b/>
        <sz val="12"/>
        <color theme="1"/>
        <rFont val="Cambria"/>
        <family val="1"/>
        <charset val="162"/>
        <scheme val="major"/>
      </rPr>
      <t>Araştırmanın tasarımına ve amacına bağlı olarak Bulut Endeks-Beta (BE-β)'da seviyeler değişiklik gösterebilmektedir.  Söz gelimi araştırma seviye 1 (S1)'de tamamlanacağı gibi 1. ve 2. seviyeler (S2 ve S3)'de de tamamlanabilir. Ya da her 3 seviye de araştırma kapsamında tamamlanabilir ve böylece uçtan uça ayrıntılı analiz yapılabilir. 2. ve 3. sevieyelerde 1. seviyede üretilen tablo verileri (matrisleri) kullanılmaktadır. Bu anlamda 2. ve 3. seviye 1. aşama verilerine bağımlıdır. Endeks yapısı itibariyle dinamik bir özellik gösterdiğinden kendini en iyi (optimal) referans değerlerine göre güncellemektedir.</t>
    </r>
  </si>
  <si>
    <t>BULUT ENDEKS-BETA (BE-β) SİMÜLASYONU</t>
  </si>
  <si>
    <r>
      <t xml:space="preserve">Yorum: </t>
    </r>
    <r>
      <rPr>
        <b/>
        <sz val="14"/>
        <rFont val="Cambria"/>
        <family val="1"/>
        <charset val="162"/>
        <scheme val="major"/>
      </rPr>
      <t>BE-β eşitliğinin paydası endeks referans değerlerin toplamı (b</t>
    </r>
    <r>
      <rPr>
        <b/>
        <vertAlign val="subscript"/>
        <sz val="14"/>
        <rFont val="Cambria"/>
        <family val="1"/>
        <charset val="162"/>
        <scheme val="major"/>
      </rPr>
      <t>ri</t>
    </r>
    <r>
      <rPr>
        <b/>
        <sz val="14"/>
        <rFont val="Cambria"/>
        <family val="1"/>
        <charset val="162"/>
        <scheme val="major"/>
      </rPr>
      <t>)'ndan oluştuğundan eşitliğin payında yer alan sınıf içi skorları (t</t>
    </r>
    <r>
      <rPr>
        <b/>
        <vertAlign val="subscript"/>
        <sz val="14"/>
        <rFont val="Cambria"/>
        <family val="1"/>
        <charset val="162"/>
        <scheme val="major"/>
      </rPr>
      <t>ci</t>
    </r>
    <r>
      <rPr>
        <b/>
        <sz val="14"/>
        <rFont val="Cambria"/>
        <family val="1"/>
        <charset val="162"/>
        <scheme val="major"/>
      </rPr>
      <t>) referans değerleri toplamına en yakın olan alternatif, BE-β puanı en yüksek olan alternatif olarak değerlendirilmektedir.</t>
    </r>
    <r>
      <rPr>
        <sz val="14"/>
        <rFont val="Cambria"/>
        <family val="1"/>
        <charset val="162"/>
        <scheme val="major"/>
      </rPr>
      <t xml:space="preserve"> Böylece kriterlerin endeks referans değerleri ve alternatiflerin kriter değerleri değiştiği durumda otomatik olarak endeks kendini güncelllemiş olmaktadır. Bu özellik endekse aynı zamanda dinamik bir özellik de kazandırmaktadır.</t>
    </r>
  </si>
  <si>
    <r>
      <t>SINIF İÇİ SKOR (t</t>
    </r>
    <r>
      <rPr>
        <b/>
        <vertAlign val="subscript"/>
        <sz val="11"/>
        <color theme="1"/>
        <rFont val="Calibri"/>
        <family val="2"/>
        <charset val="162"/>
        <scheme val="minor"/>
      </rPr>
      <t>ci</t>
    </r>
    <r>
      <rPr>
        <b/>
        <sz val="11"/>
        <color theme="1"/>
        <rFont val="Calibri"/>
        <family val="2"/>
        <charset val="162"/>
        <scheme val="minor"/>
      </rPr>
      <t>)</t>
    </r>
  </si>
  <si>
    <t>İDEAL DEĞERLERİN BELİRLENME ŞEKLİ</t>
  </si>
  <si>
    <t>Aşağıdaki açılan kutudan seçiniz</t>
  </si>
  <si>
    <r>
      <rPr>
        <b/>
        <sz val="11"/>
        <color theme="1"/>
        <rFont val="Cambria"/>
        <family val="1"/>
        <charset val="162"/>
        <scheme val="major"/>
      </rPr>
      <t xml:space="preserve">Kaynak: </t>
    </r>
    <r>
      <rPr>
        <sz val="11"/>
        <color theme="1"/>
        <rFont val="Cambria"/>
        <family val="1"/>
        <charset val="162"/>
        <scheme val="major"/>
      </rPr>
      <t>Top, M. &amp; Bulut, T. (2022). Yeni Bir Çok Kriterli Karar Verme Yöntemi: Bulut Endeks-Beta (BE-β). Verimlilik Dergisi , (3) , 393-414 . DOI: 10.51551/verimlilik.1031366.</t>
    </r>
  </si>
  <si>
    <t>Sektör Ortalamalarına Göre</t>
  </si>
  <si>
    <r>
      <rPr>
        <b/>
        <sz val="14"/>
        <color rgb="FFFF0000"/>
        <rFont val="Cambria"/>
        <family val="1"/>
        <charset val="162"/>
        <scheme val="major"/>
      </rPr>
      <t xml:space="preserve">Not: </t>
    </r>
    <r>
      <rPr>
        <b/>
        <sz val="12"/>
        <color theme="1"/>
        <rFont val="Cambria"/>
        <family val="1"/>
        <charset val="162"/>
        <scheme val="major"/>
      </rPr>
      <t xml:space="preserve">"İdeal değerlerin belirlenme şekli" kısmında açılan kutudan iki seçenek gelmektedir: İlki "Kriterin yönüne göre", diğeri ise "Sektör ortalamalarına göre". "Kriterin yönüne göre"seçeneğini seçtiğinizde ilgili kriter değerleri içerisinden minimum veya maksimum değer gelmektedir. Eğer "Sektör ortalamalarına göre" seçeneğini seçerseniz ilgili kriter değerlerinin ortalaması hesaplanacakır. Bu seçenekleri artırmak mümkündür. Örneğin literatürde kriterlere ilişkin belirlenen ideal değerler varsa "Literatüre göre" sekmesi eklenebilir veya bu değerler doğrudan ideal değerler sütununa eklenenebilir. Zaten literatürde değerler hesaplanmış olduğunda tekrardan bir hesaplamaya gerek bulunmamaktadır. </t>
    </r>
  </si>
  <si>
    <r>
      <t>Not:</t>
    </r>
    <r>
      <rPr>
        <b/>
        <sz val="16"/>
        <color theme="1"/>
        <rFont val="Cambria"/>
        <family val="1"/>
        <charset val="162"/>
        <scheme val="major"/>
      </rPr>
      <t xml:space="preserve"> F9 tuşuna basılı tutarak alternatiflere yönelik yeni kriter değerleri ve kriter yönleri üreterek farklılaşmaları görebilirsiniz. Daha anlaşılır olabilmesi adına makalede yöntemin uygulama adımlarıyla aşağıdaki örnek uygulama adımlarının takip edilmesi önerilmektedir.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</si>
</sst>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000"/>
    <numFmt numFmtId="166" formatCode="0.000"/>
    <numFmt numFmtId="167" formatCode="0.000000"/>
    <numFmt numFmtId="168" formatCode="0.00000"/>
  </numFmts>
  <fonts count="58">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18"/>
      <color theme="3"/>
      <name val="Cambria"/>
      <family val="2"/>
      <charset val="162"/>
      <scheme val="major"/>
    </font>
    <font>
      <sz val="10"/>
      <name val="Arial"/>
      <family val="2"/>
      <charset val="162"/>
    </font>
    <font>
      <sz val="10"/>
      <name val="Arial Tur"/>
      <charset val="162"/>
    </font>
    <font>
      <sz val="10"/>
      <name val="Geneva"/>
      <family val="2"/>
    </font>
    <font>
      <sz val="10"/>
      <name val="Helv"/>
      <charset val="204"/>
    </font>
    <font>
      <sz val="10"/>
      <name val="MS Sans Serif"/>
      <family val="2"/>
      <charset val="162"/>
    </font>
    <font>
      <b/>
      <sz val="11"/>
      <color rgb="FFFF0000"/>
      <name val="Cambria"/>
      <family val="1"/>
      <charset val="162"/>
      <scheme val="major"/>
    </font>
    <font>
      <b/>
      <sz val="11"/>
      <color theme="1"/>
      <name val="Cambria"/>
      <family val="1"/>
      <charset val="162"/>
      <scheme val="major"/>
    </font>
    <font>
      <sz val="11"/>
      <color theme="1"/>
      <name val="Cambria"/>
      <family val="1"/>
      <charset val="162"/>
      <scheme val="major"/>
    </font>
    <font>
      <b/>
      <sz val="11"/>
      <color rgb="FF000000"/>
      <name val="Cambria"/>
      <family val="1"/>
      <charset val="162"/>
      <scheme val="major"/>
    </font>
    <font>
      <b/>
      <sz val="11"/>
      <color theme="0"/>
      <name val="Cambria"/>
      <family val="1"/>
      <charset val="162"/>
      <scheme val="major"/>
    </font>
    <font>
      <sz val="12"/>
      <color theme="1"/>
      <name val="Cambria"/>
      <family val="1"/>
      <charset val="162"/>
      <scheme val="major"/>
    </font>
    <font>
      <b/>
      <sz val="10"/>
      <color rgb="FF000000"/>
      <name val="Cambria"/>
      <family val="1"/>
      <charset val="162"/>
      <scheme val="major"/>
    </font>
    <font>
      <b/>
      <sz val="10"/>
      <color theme="1"/>
      <name val="Cambria"/>
      <family val="1"/>
      <charset val="162"/>
      <scheme val="major"/>
    </font>
    <font>
      <sz val="11"/>
      <color rgb="FFFF0000"/>
      <name val="Cambria"/>
      <family val="1"/>
      <charset val="162"/>
      <scheme val="major"/>
    </font>
    <font>
      <sz val="11"/>
      <name val="Cambria"/>
      <family val="1"/>
      <charset val="162"/>
      <scheme val="major"/>
    </font>
    <font>
      <b/>
      <vertAlign val="subscript"/>
      <sz val="11"/>
      <color theme="1"/>
      <name val="Cambria"/>
      <family val="1"/>
      <charset val="162"/>
      <scheme val="major"/>
    </font>
    <font>
      <b/>
      <sz val="12"/>
      <color theme="1"/>
      <name val="Cambria"/>
      <family val="1"/>
      <charset val="162"/>
      <scheme val="major"/>
    </font>
    <font>
      <b/>
      <sz val="16"/>
      <color rgb="FFFF0000"/>
      <name val="Cambria"/>
      <family val="1"/>
      <charset val="162"/>
      <scheme val="major"/>
    </font>
    <font>
      <b/>
      <sz val="16"/>
      <color theme="1"/>
      <name val="Cambria"/>
      <family val="1"/>
      <charset val="162"/>
      <scheme val="major"/>
    </font>
    <font>
      <b/>
      <sz val="12"/>
      <color rgb="FF006100"/>
      <name val="Calibri"/>
      <family val="2"/>
      <charset val="162"/>
      <scheme val="minor"/>
    </font>
    <font>
      <sz val="14"/>
      <color theme="1"/>
      <name val="Cambria"/>
      <family val="1"/>
      <charset val="162"/>
      <scheme val="major"/>
    </font>
    <font>
      <vertAlign val="subscript"/>
      <sz val="14"/>
      <color theme="1"/>
      <name val="Cambria"/>
      <family val="1"/>
      <charset val="162"/>
      <scheme val="major"/>
    </font>
    <font>
      <b/>
      <sz val="14"/>
      <color theme="1"/>
      <name val="Cambria"/>
      <family val="1"/>
      <charset val="162"/>
      <scheme val="major"/>
    </font>
    <font>
      <b/>
      <vertAlign val="subscript"/>
      <sz val="10"/>
      <color rgb="FF000000"/>
      <name val="Cambria"/>
      <family val="1"/>
      <charset val="162"/>
      <scheme val="major"/>
    </font>
    <font>
      <b/>
      <vertAlign val="subscript"/>
      <sz val="11"/>
      <color rgb="FF000000"/>
      <name val="Cambria"/>
      <family val="1"/>
      <charset val="162"/>
      <scheme val="major"/>
    </font>
    <font>
      <b/>
      <sz val="12"/>
      <color rgb="FFFF0000"/>
      <name val="Cambria"/>
      <family val="1"/>
      <charset val="162"/>
      <scheme val="major"/>
    </font>
    <font>
      <b/>
      <vertAlign val="subscript"/>
      <sz val="12"/>
      <color rgb="FF006100"/>
      <name val="Calibri"/>
      <family val="2"/>
      <charset val="162"/>
      <scheme val="minor"/>
    </font>
    <font>
      <b/>
      <sz val="14"/>
      <color rgb="FFFF0000"/>
      <name val="Arial"/>
      <family val="2"/>
      <charset val="162"/>
    </font>
    <font>
      <b/>
      <sz val="14"/>
      <color rgb="FFFF0000"/>
      <name val="Cambria"/>
      <family val="1"/>
      <charset val="162"/>
      <scheme val="major"/>
    </font>
    <font>
      <sz val="14"/>
      <name val="Cambria"/>
      <family val="1"/>
      <charset val="162"/>
      <scheme val="major"/>
    </font>
    <font>
      <b/>
      <sz val="20"/>
      <color theme="1"/>
      <name val="Cambria"/>
      <family val="1"/>
      <charset val="162"/>
      <scheme val="major"/>
    </font>
    <font>
      <b/>
      <sz val="14"/>
      <name val="Cambria"/>
      <family val="1"/>
      <charset val="162"/>
      <scheme val="major"/>
    </font>
    <font>
      <b/>
      <vertAlign val="subscript"/>
      <sz val="14"/>
      <name val="Cambria"/>
      <family val="1"/>
      <charset val="162"/>
      <scheme val="major"/>
    </font>
    <font>
      <b/>
      <vertAlign val="subscript"/>
      <sz val="11"/>
      <color theme="1"/>
      <name val="Calibri"/>
      <family val="2"/>
      <charset val="162"/>
      <scheme val="minor"/>
    </font>
    <font>
      <b/>
      <u/>
      <sz val="11"/>
      <color theme="1"/>
      <name val="Cambria"/>
      <family val="1"/>
      <charset val="162"/>
      <scheme val="major"/>
    </font>
    <font>
      <b/>
      <u/>
      <sz val="11"/>
      <color rgb="FFFF0000"/>
      <name val="Cambria"/>
      <family val="1"/>
      <charset val="162"/>
      <scheme val="maj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4.9989318521683403E-2"/>
        <bgColor theme="4" tint="0.79998168889431442"/>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bottom style="medium">
        <color rgb="FFFF0000"/>
      </bottom>
      <diagonal/>
    </border>
    <border>
      <left/>
      <right/>
      <top style="medium">
        <color indexed="64"/>
      </top>
      <bottom/>
      <diagonal/>
    </border>
    <border>
      <left/>
      <right/>
      <top style="medium">
        <color rgb="FFFF0000"/>
      </top>
      <bottom style="medium">
        <color indexed="64"/>
      </bottom>
      <diagonal/>
    </border>
    <border>
      <left/>
      <right/>
      <top/>
      <bottom style="medium">
        <color theme="1"/>
      </bottom>
      <diagonal/>
    </border>
    <border>
      <left/>
      <right/>
      <top style="medium">
        <color indexed="64"/>
      </top>
      <bottom style="medium">
        <color theme="1"/>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
      <left style="dashed">
        <color rgb="FFFF0000"/>
      </left>
      <right/>
      <top/>
      <bottom/>
      <diagonal/>
    </border>
    <border>
      <left/>
      <right style="dashed">
        <color rgb="FFFF0000"/>
      </right>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2">
    <xf numFmtId="0" fontId="0" fillId="0" borderId="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4" fillId="0" borderId="0"/>
    <xf numFmtId="0" fontId="21" fillId="0" borderId="0" applyNumberFormat="0" applyFill="0" applyBorder="0" applyAlignment="0" applyProtection="0"/>
    <xf numFmtId="0" fontId="6" fillId="0" borderId="0"/>
    <xf numFmtId="0" fontId="22" fillId="0" borderId="0"/>
    <xf numFmtId="0" fontId="22" fillId="0" borderId="0"/>
    <xf numFmtId="0" fontId="22" fillId="0" borderId="0"/>
    <xf numFmtId="0" fontId="22" fillId="0" borderId="0"/>
    <xf numFmtId="164" fontId="22" fillId="0" borderId="0"/>
    <xf numFmtId="0" fontId="4" fillId="0" borderId="0"/>
    <xf numFmtId="0" fontId="4" fillId="0" borderId="0"/>
    <xf numFmtId="0" fontId="25"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6" fillId="0" borderId="0"/>
    <xf numFmtId="0" fontId="23" fillId="0" borderId="0"/>
    <xf numFmtId="0" fontId="24" fillId="0" borderId="0"/>
    <xf numFmtId="0" fontId="4" fillId="0" borderId="0"/>
    <xf numFmtId="0" fontId="6" fillId="0" borderId="0"/>
    <xf numFmtId="0" fontId="4" fillId="0" borderId="0"/>
    <xf numFmtId="0" fontId="4" fillId="0" borderId="0"/>
    <xf numFmtId="0" fontId="22" fillId="0" borderId="0"/>
    <xf numFmtId="164" fontId="22" fillId="0" borderId="0"/>
    <xf numFmtId="0" fontId="4" fillId="0" borderId="0"/>
    <xf numFmtId="0" fontId="4" fillId="0" borderId="0"/>
    <xf numFmtId="0" fontId="26" fillId="0" borderId="0"/>
    <xf numFmtId="0" fontId="26" fillId="0" borderId="0"/>
    <xf numFmtId="0" fontId="26" fillId="0" borderId="0"/>
    <xf numFmtId="0" fontId="26" fillId="0" borderId="0"/>
    <xf numFmtId="0" fontId="4" fillId="0" borderId="0"/>
    <xf numFmtId="0" fontId="4" fillId="0" borderId="0"/>
    <xf numFmtId="0" fontId="22" fillId="0" borderId="0"/>
    <xf numFmtId="0" fontId="4" fillId="0" borderId="0"/>
    <xf numFmtId="0" fontId="23" fillId="0" borderId="0"/>
    <xf numFmtId="0" fontId="4" fillId="0" borderId="0"/>
    <xf numFmtId="0" fontId="22" fillId="0" borderId="0"/>
    <xf numFmtId="0" fontId="4" fillId="0" borderId="0"/>
    <xf numFmtId="0" fontId="23" fillId="0" borderId="0"/>
    <xf numFmtId="0" fontId="23" fillId="0" borderId="0"/>
    <xf numFmtId="0" fontId="4" fillId="0" borderId="0"/>
    <xf numFmtId="0" fontId="23" fillId="0" borderId="0"/>
    <xf numFmtId="0" fontId="4" fillId="0" borderId="0"/>
    <xf numFmtId="0" fontId="4" fillId="0" borderId="0"/>
    <xf numFmtId="0" fontId="4" fillId="0" borderId="0"/>
    <xf numFmtId="164" fontId="22" fillId="0" borderId="0"/>
    <xf numFmtId="164"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2" fillId="0" borderId="0"/>
    <xf numFmtId="164" fontId="22" fillId="0" borderId="0"/>
    <xf numFmtId="164" fontId="22" fillId="0" borderId="0"/>
    <xf numFmtId="164" fontId="22"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22" fillId="0" borderId="0"/>
    <xf numFmtId="0" fontId="4" fillId="0" borderId="0"/>
    <xf numFmtId="0" fontId="22" fillId="0" borderId="0"/>
    <xf numFmtId="0" fontId="4" fillId="0" borderId="0"/>
    <xf numFmtId="0" fontId="22"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8" borderId="8" applyNumberFormat="0" applyFont="0" applyAlignment="0" applyProtection="0"/>
    <xf numFmtId="0" fontId="4" fillId="8" borderId="8" applyNumberFormat="0" applyFont="0" applyAlignment="0" applyProtection="0"/>
    <xf numFmtId="0" fontId="3" fillId="0" borderId="0"/>
    <xf numFmtId="0" fontId="2" fillId="0" borderId="0"/>
    <xf numFmtId="0" fontId="1" fillId="0" borderId="0"/>
    <xf numFmtId="0" fontId="1" fillId="19"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cellStyleXfs>
  <cellXfs count="119">
    <xf numFmtId="0" fontId="0" fillId="0" borderId="0" xfId="0"/>
    <xf numFmtId="0" fontId="29" fillId="33" borderId="0" xfId="0" applyFont="1" applyFill="1" applyProtection="1">
      <protection locked="0"/>
    </xf>
    <xf numFmtId="0" fontId="29" fillId="33" borderId="0" xfId="0" applyFont="1" applyFill="1" applyAlignment="1" applyProtection="1">
      <alignment horizontal="center" vertical="center"/>
      <protection locked="0"/>
    </xf>
    <xf numFmtId="0" fontId="27" fillId="33" borderId="0" xfId="0" applyFont="1" applyFill="1" applyAlignment="1" applyProtection="1">
      <alignment horizontal="center" vertical="center"/>
      <protection locked="0"/>
    </xf>
    <xf numFmtId="0" fontId="28" fillId="33" borderId="0" xfId="0" applyFont="1" applyFill="1" applyAlignment="1" applyProtection="1">
      <alignment horizontal="center" vertical="center"/>
      <protection locked="0"/>
    </xf>
    <xf numFmtId="0" fontId="28" fillId="33" borderId="0" xfId="0" applyFont="1" applyFill="1" applyBorder="1" applyAlignment="1" applyProtection="1">
      <alignment horizontal="center"/>
      <protection locked="0"/>
    </xf>
    <xf numFmtId="2" fontId="30" fillId="33" borderId="0" xfId="0" applyNumberFormat="1" applyFont="1" applyFill="1" applyBorder="1" applyAlignment="1" applyProtection="1">
      <alignment horizontal="center" vertical="center" wrapText="1"/>
      <protection locked="0"/>
    </xf>
    <xf numFmtId="0" fontId="32" fillId="33" borderId="0" xfId="0" applyFont="1" applyFill="1" applyAlignment="1" applyProtection="1">
      <alignment horizontal="center" vertical="center"/>
      <protection locked="0"/>
    </xf>
    <xf numFmtId="0" fontId="34" fillId="33" borderId="0" xfId="0" applyFont="1" applyFill="1" applyBorder="1" applyAlignment="1" applyProtection="1">
      <alignment horizontal="center"/>
      <protection locked="0"/>
    </xf>
    <xf numFmtId="4" fontId="29" fillId="33" borderId="0" xfId="0" applyNumberFormat="1" applyFont="1" applyFill="1" applyBorder="1" applyAlignment="1" applyProtection="1">
      <alignment horizontal="center" vertical="center"/>
      <protection locked="0"/>
    </xf>
    <xf numFmtId="3" fontId="35" fillId="33" borderId="0" xfId="0" applyNumberFormat="1" applyFont="1" applyFill="1" applyBorder="1" applyAlignment="1" applyProtection="1">
      <alignment horizontal="center" vertical="center"/>
      <protection locked="0"/>
    </xf>
    <xf numFmtId="0" fontId="33" fillId="33" borderId="0" xfId="0" applyFont="1" applyFill="1" applyBorder="1" applyAlignment="1" applyProtection="1">
      <alignment horizontal="center" vertical="center" wrapText="1"/>
      <protection locked="0"/>
    </xf>
    <xf numFmtId="4" fontId="29" fillId="34" borderId="0" xfId="0" applyNumberFormat="1" applyFont="1" applyFill="1" applyBorder="1" applyAlignment="1" applyProtection="1">
      <alignment horizontal="center" vertical="center"/>
      <protection locked="0"/>
    </xf>
    <xf numFmtId="0" fontId="29" fillId="33" borderId="0" xfId="0" applyFont="1" applyFill="1" applyBorder="1" applyAlignment="1" applyProtection="1">
      <alignment horizontal="center" vertical="center"/>
      <protection locked="0"/>
    </xf>
    <xf numFmtId="0" fontId="29" fillId="33" borderId="10" xfId="0" applyFont="1" applyFill="1" applyBorder="1" applyAlignment="1" applyProtection="1">
      <alignment horizontal="center"/>
      <protection locked="0"/>
    </xf>
    <xf numFmtId="0" fontId="29" fillId="33" borderId="10" xfId="0" applyFont="1" applyFill="1" applyBorder="1" applyAlignment="1" applyProtection="1">
      <alignment horizontal="center" vertical="center"/>
      <protection locked="0"/>
    </xf>
    <xf numFmtId="0" fontId="29" fillId="33" borderId="10" xfId="0" applyFont="1" applyFill="1" applyBorder="1" applyProtection="1">
      <protection locked="0"/>
    </xf>
    <xf numFmtId="0" fontId="29" fillId="33" borderId="0" xfId="0" applyFont="1" applyFill="1" applyBorder="1" applyProtection="1">
      <protection locked="0"/>
    </xf>
    <xf numFmtId="0" fontId="31" fillId="33" borderId="0" xfId="0" applyFont="1" applyFill="1" applyBorder="1" applyAlignment="1" applyProtection="1">
      <alignment horizontal="center" vertical="center"/>
      <protection locked="0"/>
    </xf>
    <xf numFmtId="165" fontId="29" fillId="34" borderId="0" xfId="0" applyNumberFormat="1" applyFont="1" applyFill="1" applyBorder="1" applyAlignment="1" applyProtection="1">
      <alignment horizontal="center" vertical="center"/>
      <protection locked="0"/>
    </xf>
    <xf numFmtId="165" fontId="29" fillId="33" borderId="0" xfId="0" applyNumberFormat="1" applyFont="1" applyFill="1" applyBorder="1" applyAlignment="1" applyProtection="1">
      <alignment horizontal="center" vertical="center"/>
      <protection locked="0"/>
    </xf>
    <xf numFmtId="0" fontId="27" fillId="33" borderId="0" xfId="0" applyFont="1" applyFill="1" applyAlignment="1" applyProtection="1">
      <alignment horizontal="center" vertical="center" wrapText="1"/>
      <protection locked="0"/>
    </xf>
    <xf numFmtId="0" fontId="28" fillId="33" borderId="0" xfId="0" applyFont="1" applyFill="1" applyAlignment="1" applyProtection="1">
      <alignment horizontal="center" vertical="center" wrapText="1"/>
      <protection locked="0"/>
    </xf>
    <xf numFmtId="167" fontId="28" fillId="33" borderId="0" xfId="0" applyNumberFormat="1" applyFont="1" applyFill="1" applyBorder="1" applyAlignment="1" applyProtection="1">
      <alignment horizontal="center" vertical="center"/>
      <protection locked="0"/>
    </xf>
    <xf numFmtId="168" fontId="27" fillId="33" borderId="0" xfId="0" applyNumberFormat="1" applyFont="1" applyFill="1" applyBorder="1" applyAlignment="1" applyProtection="1">
      <alignment horizontal="center"/>
      <protection locked="0"/>
    </xf>
    <xf numFmtId="0" fontId="29" fillId="33" borderId="0" xfId="0" applyFont="1" applyFill="1" applyAlignment="1" applyProtection="1">
      <alignment vertical="center"/>
      <protection locked="0"/>
    </xf>
    <xf numFmtId="2" fontId="28" fillId="33" borderId="0" xfId="0" applyNumberFormat="1" applyFont="1" applyFill="1" applyBorder="1" applyAlignment="1" applyProtection="1">
      <alignment horizontal="center"/>
    </xf>
    <xf numFmtId="0" fontId="28" fillId="34" borderId="0" xfId="0" applyFont="1" applyFill="1" applyBorder="1" applyAlignment="1" applyProtection="1">
      <alignment horizontal="center"/>
    </xf>
    <xf numFmtId="4" fontId="29" fillId="34" borderId="0" xfId="0" applyNumberFormat="1" applyFont="1" applyFill="1" applyBorder="1" applyAlignment="1" applyProtection="1">
      <alignment horizontal="center" vertical="center"/>
    </xf>
    <xf numFmtId="165" fontId="29" fillId="34" borderId="0" xfId="0" applyNumberFormat="1" applyFont="1" applyFill="1" applyBorder="1" applyAlignment="1" applyProtection="1">
      <alignment horizontal="center" vertical="center"/>
    </xf>
    <xf numFmtId="0" fontId="28" fillId="33" borderId="0" xfId="0" applyFont="1" applyFill="1" applyBorder="1" applyAlignment="1" applyProtection="1">
      <alignment horizontal="center"/>
    </xf>
    <xf numFmtId="165" fontId="29" fillId="33" borderId="0" xfId="0" applyNumberFormat="1" applyFont="1" applyFill="1" applyBorder="1" applyAlignment="1" applyProtection="1">
      <alignment horizontal="center" vertical="center"/>
    </xf>
    <xf numFmtId="166" fontId="36" fillId="33" borderId="0" xfId="0" applyNumberFormat="1" applyFont="1" applyFill="1" applyBorder="1" applyAlignment="1" applyProtection="1">
      <alignment horizontal="center" vertical="center"/>
    </xf>
    <xf numFmtId="168" fontId="28" fillId="33" borderId="10" xfId="0" applyNumberFormat="1" applyFont="1" applyFill="1" applyBorder="1" applyAlignment="1" applyProtection="1">
      <alignment horizontal="center" vertical="center"/>
    </xf>
    <xf numFmtId="0" fontId="29" fillId="33" borderId="0" xfId="0" applyFont="1" applyFill="1" applyAlignment="1" applyProtection="1">
      <alignment horizontal="center"/>
      <protection locked="0"/>
    </xf>
    <xf numFmtId="0" fontId="33" fillId="33" borderId="11" xfId="0" applyFont="1" applyFill="1" applyBorder="1" applyAlignment="1" applyProtection="1">
      <alignment horizontal="center" vertical="center" wrapText="1"/>
      <protection locked="0"/>
    </xf>
    <xf numFmtId="0" fontId="33" fillId="33" borderId="11" xfId="0" applyFont="1" applyFill="1" applyBorder="1" applyAlignment="1" applyProtection="1">
      <alignment horizontal="center" vertical="center" wrapText="1"/>
    </xf>
    <xf numFmtId="0" fontId="30" fillId="33" borderId="10" xfId="0" applyFont="1" applyFill="1" applyBorder="1" applyAlignment="1" applyProtection="1">
      <alignment horizontal="center" vertical="center" wrapText="1"/>
      <protection locked="0"/>
    </xf>
    <xf numFmtId="2" fontId="30" fillId="33" borderId="10" xfId="0" applyNumberFormat="1" applyFont="1" applyFill="1" applyBorder="1" applyAlignment="1" applyProtection="1">
      <alignment horizontal="center" vertical="center" wrapText="1"/>
      <protection locked="0"/>
    </xf>
    <xf numFmtId="0" fontId="29" fillId="33" borderId="12" xfId="0" applyFont="1" applyFill="1" applyBorder="1" applyAlignment="1" applyProtection="1">
      <alignment horizontal="center"/>
      <protection locked="0"/>
    </xf>
    <xf numFmtId="0" fontId="29" fillId="33" borderId="12" xfId="0" applyFont="1" applyFill="1" applyBorder="1" applyAlignment="1" applyProtection="1">
      <alignment horizontal="center" vertical="center"/>
      <protection locked="0"/>
    </xf>
    <xf numFmtId="0" fontId="29" fillId="33" borderId="12" xfId="0" applyFont="1" applyFill="1" applyBorder="1" applyProtection="1">
      <protection locked="0"/>
    </xf>
    <xf numFmtId="168" fontId="27" fillId="33" borderId="12" xfId="0" applyNumberFormat="1" applyFont="1" applyFill="1" applyBorder="1" applyAlignment="1" applyProtection="1">
      <alignment horizontal="center"/>
      <protection locked="0"/>
    </xf>
    <xf numFmtId="2" fontId="28" fillId="33" borderId="10" xfId="0" applyNumberFormat="1" applyFont="1" applyFill="1" applyBorder="1" applyAlignment="1" applyProtection="1">
      <alignment horizontal="center"/>
    </xf>
    <xf numFmtId="0" fontId="28" fillId="33" borderId="12" xfId="0" applyFont="1" applyFill="1" applyBorder="1" applyAlignment="1" applyProtection="1">
      <alignment horizontal="center" vertical="center"/>
      <protection locked="0"/>
    </xf>
    <xf numFmtId="0" fontId="28" fillId="33" borderId="0" xfId="0" applyFont="1" applyFill="1" applyAlignment="1" applyProtection="1">
      <alignment horizontal="left" vertical="center"/>
      <protection locked="0"/>
    </xf>
    <xf numFmtId="0" fontId="29" fillId="33" borderId="0" xfId="0" applyFont="1" applyFill="1" applyAlignment="1" applyProtection="1">
      <alignment horizontal="left" vertical="center"/>
      <protection locked="0"/>
    </xf>
    <xf numFmtId="166" fontId="36" fillId="33" borderId="0" xfId="0" applyNumberFormat="1" applyFont="1" applyFill="1" applyBorder="1" applyAlignment="1" applyProtection="1">
      <alignment horizontal="center" vertical="center"/>
      <protection locked="0"/>
    </xf>
    <xf numFmtId="4" fontId="36" fillId="33" borderId="0" xfId="0" applyNumberFormat="1" applyFont="1" applyFill="1" applyAlignment="1" applyProtection="1">
      <alignment horizontal="center" vertical="center"/>
      <protection locked="0"/>
    </xf>
    <xf numFmtId="0" fontId="29" fillId="33" borderId="0" xfId="0" applyFont="1" applyFill="1" applyBorder="1" applyAlignment="1" applyProtection="1">
      <alignment horizontal="center"/>
      <protection locked="0"/>
    </xf>
    <xf numFmtId="0" fontId="29" fillId="33" borderId="14" xfId="0" applyFont="1" applyFill="1" applyBorder="1" applyAlignment="1" applyProtection="1">
      <alignment horizontal="center"/>
      <protection locked="0"/>
    </xf>
    <xf numFmtId="0" fontId="29" fillId="33" borderId="14" xfId="0" applyFont="1" applyFill="1" applyBorder="1" applyAlignment="1" applyProtection="1">
      <alignment horizontal="center" vertical="center"/>
      <protection locked="0"/>
    </xf>
    <xf numFmtId="0" fontId="29" fillId="33" borderId="14" xfId="0" applyFont="1" applyFill="1" applyBorder="1" applyProtection="1">
      <protection locked="0"/>
    </xf>
    <xf numFmtId="2" fontId="29" fillId="33" borderId="0" xfId="0" applyNumberFormat="1" applyFont="1" applyFill="1" applyBorder="1" applyAlignment="1" applyProtection="1">
      <alignment horizontal="center" vertical="center"/>
    </xf>
    <xf numFmtId="2" fontId="29" fillId="33" borderId="15" xfId="0" applyNumberFormat="1" applyFont="1" applyFill="1" applyBorder="1" applyAlignment="1" applyProtection="1">
      <alignment horizontal="center" vertical="center"/>
    </xf>
    <xf numFmtId="0" fontId="29" fillId="33" borderId="16" xfId="0" applyFont="1" applyFill="1" applyBorder="1" applyProtection="1">
      <protection locked="0"/>
    </xf>
    <xf numFmtId="0" fontId="29" fillId="33" borderId="0" xfId="0" applyFont="1" applyFill="1" applyAlignment="1" applyProtection="1">
      <alignment horizontal="left" vertical="center" wrapText="1"/>
      <protection locked="0"/>
    </xf>
    <xf numFmtId="0" fontId="29" fillId="33" borderId="0" xfId="0" applyFont="1" applyFill="1" applyAlignment="1" applyProtection="1">
      <alignment horizontal="left" wrapText="1"/>
      <protection locked="0"/>
    </xf>
    <xf numFmtId="0" fontId="41" fillId="2" borderId="11" xfId="5" applyFont="1" applyBorder="1" applyAlignment="1" applyProtection="1">
      <alignment horizontal="center" vertical="center"/>
      <protection locked="0"/>
    </xf>
    <xf numFmtId="0" fontId="28" fillId="33" borderId="0" xfId="0" applyFont="1" applyFill="1" applyBorder="1" applyAlignment="1" applyProtection="1">
      <alignment horizontal="center" vertical="center"/>
      <protection locked="0"/>
    </xf>
    <xf numFmtId="2" fontId="28" fillId="33" borderId="0" xfId="0" applyNumberFormat="1" applyFont="1" applyFill="1" applyBorder="1" applyAlignment="1" applyProtection="1">
      <alignment horizontal="left" vertical="center"/>
    </xf>
    <xf numFmtId="0" fontId="39" fillId="33" borderId="0"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49" fillId="33" borderId="0" xfId="0" applyFont="1" applyFill="1" applyAlignment="1" applyProtection="1">
      <alignment horizontal="left" vertical="center"/>
    </xf>
    <xf numFmtId="2" fontId="28" fillId="33" borderId="10" xfId="0" applyNumberFormat="1" applyFont="1" applyFill="1" applyBorder="1" applyAlignment="1" applyProtection="1">
      <alignment horizontal="left" vertical="center"/>
    </xf>
    <xf numFmtId="0" fontId="0" fillId="33" borderId="0" xfId="0" applyFill="1" applyProtection="1">
      <protection locked="0"/>
    </xf>
    <xf numFmtId="4" fontId="29" fillId="33" borderId="0" xfId="0" applyNumberFormat="1" applyFont="1" applyFill="1" applyBorder="1" applyAlignment="1" applyProtection="1">
      <alignment horizontal="center" vertical="center"/>
    </xf>
    <xf numFmtId="0" fontId="28" fillId="33" borderId="0" xfId="0" applyFont="1" applyFill="1" applyAlignment="1" applyProtection="1">
      <alignment horizontal="center" vertical="center"/>
    </xf>
    <xf numFmtId="0" fontId="28" fillId="33" borderId="10" xfId="0" applyFont="1" applyFill="1" applyBorder="1" applyAlignment="1" applyProtection="1">
      <alignment horizontal="center" vertical="center"/>
    </xf>
    <xf numFmtId="4" fontId="28" fillId="34" borderId="0" xfId="0" applyNumberFormat="1" applyFont="1" applyFill="1" applyBorder="1" applyAlignment="1" applyProtection="1">
      <alignment horizontal="center"/>
    </xf>
    <xf numFmtId="2" fontId="29" fillId="33" borderId="0" xfId="0" applyNumberFormat="1" applyFont="1" applyFill="1" applyAlignment="1" applyProtection="1">
      <alignment horizontal="center" vertical="center"/>
    </xf>
    <xf numFmtId="1" fontId="29" fillId="33" borderId="0" xfId="0" applyNumberFormat="1" applyFont="1" applyFill="1" applyAlignment="1" applyProtection="1">
      <alignment horizontal="center" vertical="center"/>
    </xf>
    <xf numFmtId="1" fontId="29" fillId="33" borderId="15" xfId="0" applyNumberFormat="1" applyFont="1" applyFill="1" applyBorder="1" applyAlignment="1" applyProtection="1">
      <alignment horizontal="center" vertical="center"/>
    </xf>
    <xf numFmtId="0" fontId="49" fillId="33" borderId="15" xfId="0" applyFont="1" applyFill="1" applyBorder="1" applyAlignment="1" applyProtection="1">
      <alignment horizontal="left" vertical="center"/>
    </xf>
    <xf numFmtId="0" fontId="28" fillId="33" borderId="10" xfId="0" applyFont="1" applyFill="1" applyBorder="1" applyAlignment="1" applyProtection="1">
      <alignment horizontal="center" vertical="center"/>
      <protection locked="0"/>
    </xf>
    <xf numFmtId="0" fontId="27" fillId="33" borderId="0" xfId="0" applyFont="1" applyFill="1" applyBorder="1" applyAlignment="1" applyProtection="1">
      <alignment horizontal="center" vertical="center"/>
      <protection locked="0"/>
    </xf>
    <xf numFmtId="0" fontId="28" fillId="33" borderId="15" xfId="0" applyFont="1" applyFill="1" applyBorder="1" applyAlignment="1" applyProtection="1">
      <alignment horizontal="center" vertical="center"/>
    </xf>
    <xf numFmtId="0" fontId="5" fillId="0" borderId="12" xfId="0" applyFont="1" applyFill="1" applyBorder="1" applyAlignment="1">
      <alignment horizontal="center" vertical="center"/>
    </xf>
    <xf numFmtId="165" fontId="28" fillId="33" borderId="12" xfId="0" applyNumberFormat="1" applyFont="1" applyFill="1" applyBorder="1" applyAlignment="1" applyProtection="1">
      <alignment horizontal="center" vertical="center"/>
      <protection locked="0"/>
    </xf>
    <xf numFmtId="0" fontId="41" fillId="2" borderId="13" xfId="5" applyFont="1" applyBorder="1" applyAlignment="1" applyProtection="1">
      <alignment horizontal="center" vertical="center"/>
      <protection locked="0"/>
    </xf>
    <xf numFmtId="0" fontId="41" fillId="33" borderId="0" xfId="5"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wrapText="1"/>
      <protection locked="0"/>
    </xf>
    <xf numFmtId="0" fontId="41" fillId="2" borderId="11" xfId="5" applyFont="1" applyBorder="1" applyAlignment="1" applyProtection="1">
      <alignment horizontal="center" vertical="center"/>
      <protection locked="0"/>
    </xf>
    <xf numFmtId="0" fontId="52" fillId="33" borderId="0" xfId="0" applyFont="1" applyFill="1" applyAlignment="1" applyProtection="1">
      <alignment horizontal="center" vertical="center"/>
      <protection locked="0"/>
    </xf>
    <xf numFmtId="0" fontId="39" fillId="33" borderId="12" xfId="0" applyFont="1" applyFill="1" applyBorder="1" applyAlignment="1" applyProtection="1">
      <alignment horizontal="center" vertical="center" wrapText="1"/>
      <protection locked="0"/>
    </xf>
    <xf numFmtId="0" fontId="50" fillId="33" borderId="17" xfId="0" applyFont="1" applyFill="1" applyBorder="1" applyAlignment="1" applyProtection="1">
      <alignment horizontal="left" vertical="center" wrapText="1"/>
      <protection locked="0"/>
    </xf>
    <xf numFmtId="0" fontId="50" fillId="33" borderId="18" xfId="0" applyFont="1" applyFill="1" applyBorder="1" applyAlignment="1" applyProtection="1">
      <alignment horizontal="left" vertical="center" wrapText="1"/>
      <protection locked="0"/>
    </xf>
    <xf numFmtId="0" fontId="50" fillId="33" borderId="19" xfId="0" applyFont="1" applyFill="1" applyBorder="1" applyAlignment="1" applyProtection="1">
      <alignment horizontal="left" vertical="center" wrapText="1"/>
      <protection locked="0"/>
    </xf>
    <xf numFmtId="0" fontId="50" fillId="33" borderId="23" xfId="0" applyFont="1" applyFill="1" applyBorder="1" applyAlignment="1" applyProtection="1">
      <alignment horizontal="left" vertical="center" wrapText="1"/>
      <protection locked="0"/>
    </xf>
    <xf numFmtId="0" fontId="50" fillId="33" borderId="0" xfId="0" applyFont="1" applyFill="1" applyBorder="1" applyAlignment="1" applyProtection="1">
      <alignment horizontal="left" vertical="center" wrapText="1"/>
      <protection locked="0"/>
    </xf>
    <xf numFmtId="0" fontId="50" fillId="33" borderId="24" xfId="0" applyFont="1" applyFill="1" applyBorder="1" applyAlignment="1" applyProtection="1">
      <alignment horizontal="left" vertical="center" wrapText="1"/>
      <protection locked="0"/>
    </xf>
    <xf numFmtId="0" fontId="50" fillId="33" borderId="20" xfId="0" applyFont="1" applyFill="1" applyBorder="1" applyAlignment="1" applyProtection="1">
      <alignment horizontal="left" vertical="center" wrapText="1"/>
      <protection locked="0"/>
    </xf>
    <xf numFmtId="0" fontId="50" fillId="33" borderId="21" xfId="0" applyFont="1" applyFill="1" applyBorder="1" applyAlignment="1" applyProtection="1">
      <alignment horizontal="left" vertical="center" wrapText="1"/>
      <protection locked="0"/>
    </xf>
    <xf numFmtId="0" fontId="50" fillId="33" borderId="22" xfId="0" applyFont="1" applyFill="1" applyBorder="1" applyAlignment="1" applyProtection="1">
      <alignment horizontal="left" vertical="center" wrapText="1"/>
      <protection locked="0"/>
    </xf>
    <xf numFmtId="0" fontId="28" fillId="33" borderId="10" xfId="0" applyFont="1" applyFill="1" applyBorder="1" applyAlignment="1" applyProtection="1">
      <alignment horizontal="center" vertical="center"/>
      <protection locked="0"/>
    </xf>
    <xf numFmtId="0" fontId="47" fillId="33" borderId="17" xfId="0" applyFont="1" applyFill="1" applyBorder="1" applyAlignment="1" applyProtection="1">
      <alignment horizontal="left" vertical="center" wrapText="1"/>
      <protection locked="0"/>
    </xf>
    <xf numFmtId="0" fontId="47" fillId="33" borderId="18" xfId="0" applyFont="1" applyFill="1" applyBorder="1" applyAlignment="1" applyProtection="1">
      <alignment horizontal="left" vertical="center" wrapText="1"/>
      <protection locked="0"/>
    </xf>
    <xf numFmtId="0" fontId="47" fillId="33" borderId="19" xfId="0" applyFont="1" applyFill="1" applyBorder="1" applyAlignment="1" applyProtection="1">
      <alignment horizontal="left" vertical="center" wrapText="1"/>
      <protection locked="0"/>
    </xf>
    <xf numFmtId="0" fontId="47" fillId="33" borderId="23" xfId="0" applyFont="1" applyFill="1" applyBorder="1" applyAlignment="1" applyProtection="1">
      <alignment horizontal="left" vertical="center" wrapText="1"/>
      <protection locked="0"/>
    </xf>
    <xf numFmtId="0" fontId="47" fillId="33" borderId="0" xfId="0" applyFont="1" applyFill="1" applyBorder="1" applyAlignment="1" applyProtection="1">
      <alignment horizontal="left" vertical="center" wrapText="1"/>
      <protection locked="0"/>
    </xf>
    <xf numFmtId="0" fontId="47" fillId="33" borderId="24" xfId="0" applyFont="1" applyFill="1" applyBorder="1" applyAlignment="1" applyProtection="1">
      <alignment horizontal="left" vertical="center" wrapText="1"/>
      <protection locked="0"/>
    </xf>
    <xf numFmtId="0" fontId="47" fillId="33" borderId="20" xfId="0" applyFont="1" applyFill="1" applyBorder="1" applyAlignment="1" applyProtection="1">
      <alignment horizontal="left" vertical="center" wrapText="1"/>
      <protection locked="0"/>
    </xf>
    <xf numFmtId="0" fontId="47" fillId="33" borderId="21" xfId="0" applyFont="1" applyFill="1" applyBorder="1" applyAlignment="1" applyProtection="1">
      <alignment horizontal="left" vertical="center" wrapText="1"/>
      <protection locked="0"/>
    </xf>
    <xf numFmtId="0" fontId="47" fillId="33" borderId="22" xfId="0" applyFont="1" applyFill="1" applyBorder="1" applyAlignment="1" applyProtection="1">
      <alignment horizontal="left" vertical="center" wrapText="1"/>
      <protection locked="0"/>
    </xf>
    <xf numFmtId="165" fontId="42" fillId="33" borderId="25" xfId="0" applyNumberFormat="1" applyFont="1" applyFill="1" applyBorder="1" applyAlignment="1" applyProtection="1">
      <alignment horizontal="center" vertical="center"/>
      <protection locked="0"/>
    </xf>
    <xf numFmtId="165" fontId="42" fillId="33" borderId="26" xfId="0" applyNumberFormat="1" applyFont="1" applyFill="1" applyBorder="1" applyAlignment="1" applyProtection="1">
      <alignment horizontal="center" vertical="center"/>
      <protection locked="0"/>
    </xf>
    <xf numFmtId="165" fontId="42" fillId="33" borderId="27" xfId="0" applyNumberFormat="1" applyFont="1" applyFill="1" applyBorder="1" applyAlignment="1" applyProtection="1">
      <alignment horizontal="center" vertical="center"/>
      <protection locked="0"/>
    </xf>
    <xf numFmtId="165" fontId="42" fillId="33" borderId="28" xfId="0" applyNumberFormat="1" applyFont="1" applyFill="1" applyBorder="1" applyAlignment="1" applyProtection="1">
      <alignment horizontal="center" vertical="center"/>
      <protection locked="0"/>
    </xf>
    <xf numFmtId="165" fontId="42" fillId="33" borderId="0" xfId="0" applyNumberFormat="1" applyFont="1" applyFill="1" applyBorder="1" applyAlignment="1" applyProtection="1">
      <alignment horizontal="center" vertical="center"/>
      <protection locked="0"/>
    </xf>
    <xf numFmtId="165" fontId="42" fillId="33" borderId="29" xfId="0" applyNumberFormat="1" applyFont="1" applyFill="1" applyBorder="1" applyAlignment="1" applyProtection="1">
      <alignment horizontal="center" vertical="center"/>
      <protection locked="0"/>
    </xf>
    <xf numFmtId="165" fontId="42" fillId="33" borderId="30" xfId="0" applyNumberFormat="1" applyFont="1" applyFill="1" applyBorder="1" applyAlignment="1" applyProtection="1">
      <alignment horizontal="center" vertical="center"/>
      <protection locked="0"/>
    </xf>
    <xf numFmtId="165" fontId="42" fillId="33" borderId="31" xfId="0" applyNumberFormat="1" applyFont="1" applyFill="1" applyBorder="1" applyAlignment="1" applyProtection="1">
      <alignment horizontal="center" vertical="center"/>
      <protection locked="0"/>
    </xf>
    <xf numFmtId="165" fontId="42" fillId="33" borderId="32" xfId="0" applyNumberFormat="1" applyFont="1" applyFill="1" applyBorder="1" applyAlignment="1" applyProtection="1">
      <alignment horizontal="center" vertical="center"/>
      <protection locked="0"/>
    </xf>
    <xf numFmtId="0" fontId="41" fillId="2" borderId="10" xfId="5" applyFont="1" applyBorder="1" applyAlignment="1" applyProtection="1">
      <alignment horizontal="center" vertical="center"/>
      <protection locked="0"/>
    </xf>
    <xf numFmtId="0" fontId="57" fillId="33" borderId="33" xfId="0" applyFont="1" applyFill="1" applyBorder="1" applyAlignment="1" applyProtection="1">
      <alignment horizontal="center" vertical="center"/>
      <protection locked="0"/>
    </xf>
    <xf numFmtId="0" fontId="57" fillId="33" borderId="11" xfId="0" applyFont="1" applyFill="1" applyBorder="1" applyAlignment="1" applyProtection="1">
      <alignment horizontal="center" vertical="center"/>
      <protection locked="0"/>
    </xf>
    <xf numFmtId="0" fontId="57" fillId="33" borderId="34" xfId="0" applyFont="1" applyFill="1" applyBorder="1" applyAlignment="1" applyProtection="1">
      <alignment horizontal="center" vertical="center"/>
      <protection locked="0"/>
    </xf>
    <xf numFmtId="0" fontId="56" fillId="33" borderId="0" xfId="0" applyFont="1" applyFill="1" applyAlignment="1" applyProtection="1">
      <alignment horizontal="center" vertical="center"/>
      <protection locked="0"/>
    </xf>
    <xf numFmtId="0" fontId="29" fillId="33" borderId="0" xfId="0" applyFont="1" applyFill="1" applyAlignment="1" applyProtection="1">
      <alignment horizontal="center" vertical="center" wrapText="1"/>
      <protection locked="0"/>
    </xf>
  </cellXfs>
  <cellStyles count="222">
    <cellStyle name="%20 - Vurgu1" xfId="17" builtinId="30" customBuiltin="1"/>
    <cellStyle name="%20 - Vurgu2" xfId="21" builtinId="34" customBuiltin="1"/>
    <cellStyle name="%20 - Vurgu3" xfId="25" builtinId="38" customBuiltin="1"/>
    <cellStyle name="%20 - Vurgu4" xfId="29" builtinId="42" customBuiltin="1"/>
    <cellStyle name="%20 - Vurgu5" xfId="33" builtinId="46" customBuiltin="1"/>
    <cellStyle name="%20 - Vurgu6" xfId="37" builtinId="50" customBuiltin="1"/>
    <cellStyle name="%40 - Vurgu1" xfId="18" builtinId="31" customBuiltin="1"/>
    <cellStyle name="%40 - Vurgu1 2" xfId="221"/>
    <cellStyle name="%40 - Vurgu2" xfId="22" builtinId="35" customBuiltin="1"/>
    <cellStyle name="%40 - Vurgu2 2" xfId="220"/>
    <cellStyle name="%40 - Vurgu3" xfId="26" builtinId="39" customBuiltin="1"/>
    <cellStyle name="%40 - Vurgu3 2" xfId="218"/>
    <cellStyle name="%40 - Vurgu4" xfId="30" builtinId="43" customBuiltin="1"/>
    <cellStyle name="%40 - Vurgu4 2" xfId="219"/>
    <cellStyle name="%40 - Vurgu5" xfId="34" builtinId="47" customBuiltin="1"/>
    <cellStyle name="%40 - Vurgu6" xfId="38" builtinId="51" customBuiltin="1"/>
    <cellStyle name="%60 - Vurgu1" xfId="19" builtinId="32" customBuiltin="1"/>
    <cellStyle name="%60 - Vurgu2" xfId="23" builtinId="36" customBuiltin="1"/>
    <cellStyle name="%60 - Vurgu3" xfId="27" builtinId="40" customBuiltin="1"/>
    <cellStyle name="%60 - Vurgu4" xfId="31" builtinId="44" customBuiltin="1"/>
    <cellStyle name="%60 - Vurgu5" xfId="35" builtinId="48" customBuiltin="1"/>
    <cellStyle name="%60 - Vurgu6" xfId="39" builtinId="52" customBuiltin="1"/>
    <cellStyle name="Açıklama Metni" xfId="14" builtinId="53" customBuiltin="1"/>
    <cellStyle name="Ana Başlık 2" xfId="41"/>
    <cellStyle name="Bağlı Hücre" xfId="11" builtinId="24" customBuiltin="1"/>
    <cellStyle name="Başlık 1" xfId="1" builtinId="16" customBuiltin="1"/>
    <cellStyle name="Başlık 2" xfId="2" builtinId="17" customBuiltin="1"/>
    <cellStyle name="Başlık 3" xfId="3" builtinId="18" customBuiltin="1"/>
    <cellStyle name="Başlık 4" xfId="4" builtinId="19" customBuiltin="1"/>
    <cellStyle name="Comma 2" xfId="64"/>
    <cellStyle name="Comma 2 2" xfId="63"/>
    <cellStyle name="Çıkış" xfId="9" builtinId="21" customBuiltin="1"/>
    <cellStyle name="Giriş" xfId="8" builtinId="20" customBuiltin="1"/>
    <cellStyle name="Hesaplama" xfId="10" builtinId="22" customBuiltin="1"/>
    <cellStyle name="İşaretli Hücre" xfId="12" builtinId="23" customBuiltin="1"/>
    <cellStyle name="İyi" xfId="5" builtinId="26" customBuiltin="1"/>
    <cellStyle name="Kötü" xfId="6" builtinId="27" customBuiltin="1"/>
    <cellStyle name="Normal" xfId="0" builtinId="0"/>
    <cellStyle name="Normal 10" xfId="57"/>
    <cellStyle name="Normal 100" xfId="70"/>
    <cellStyle name="Normal 101" xfId="69"/>
    <cellStyle name="Normal 102" xfId="68"/>
    <cellStyle name="Normal 103" xfId="67"/>
    <cellStyle name="Normal 104" xfId="216"/>
    <cellStyle name="Normal 11" xfId="52"/>
    <cellStyle name="Normal 11 2" xfId="66"/>
    <cellStyle name="Normal 11 3" xfId="65"/>
    <cellStyle name="Normal 11 4" xfId="53"/>
    <cellStyle name="Normal 11 5" xfId="48"/>
    <cellStyle name="Normal 11 6" xfId="49"/>
    <cellStyle name="Normal 11 7" xfId="71"/>
    <cellStyle name="Normal 11 8" xfId="72"/>
    <cellStyle name="Normal 12" xfId="73"/>
    <cellStyle name="Normal 12 2" xfId="74"/>
    <cellStyle name="Normal 13" xfId="75"/>
    <cellStyle name="Normal 13 2" xfId="76"/>
    <cellStyle name="Normal 14" xfId="77"/>
    <cellStyle name="Normal 14 2" xfId="78"/>
    <cellStyle name="Normal 15" xfId="79"/>
    <cellStyle name="Normal 16" xfId="80"/>
    <cellStyle name="Normal 16 2" xfId="81"/>
    <cellStyle name="Normal 17" xfId="82"/>
    <cellStyle name="Normal 17 2" xfId="83"/>
    <cellStyle name="Normal 18" xfId="84"/>
    <cellStyle name="Normal 19" xfId="85"/>
    <cellStyle name="Normal 2" xfId="40"/>
    <cellStyle name="Normal 2 10" xfId="86"/>
    <cellStyle name="Normal 2 11" xfId="87"/>
    <cellStyle name="Normal 2 12" xfId="217"/>
    <cellStyle name="Normal 2 2" xfId="46"/>
    <cellStyle name="Normal 2 3" xfId="45"/>
    <cellStyle name="Normal 2 4" xfId="62"/>
    <cellStyle name="Normal 2 4 2" xfId="88"/>
    <cellStyle name="Normal 2 4 3" xfId="89"/>
    <cellStyle name="Normal 2 4 4" xfId="90"/>
    <cellStyle name="Normal 2 4 5" xfId="91"/>
    <cellStyle name="Normal 2 4 6" xfId="92"/>
    <cellStyle name="Normal 2 4 7" xfId="93"/>
    <cellStyle name="Normal 2 4 8" xfId="94"/>
    <cellStyle name="Normal 2 5" xfId="47"/>
    <cellStyle name="Normal 2 6" xfId="95"/>
    <cellStyle name="Normal 2 7" xfId="96"/>
    <cellStyle name="Normal 2 8" xfId="97"/>
    <cellStyle name="Normal 2 9" xfId="98"/>
    <cellStyle name="Normal 20" xfId="99"/>
    <cellStyle name="Normal 21" xfId="100"/>
    <cellStyle name="Normal 22" xfId="101"/>
    <cellStyle name="Normal 23" xfId="102"/>
    <cellStyle name="Normal 24" xfId="103"/>
    <cellStyle name="Normal 25" xfId="104"/>
    <cellStyle name="Normal 25 2" xfId="105"/>
    <cellStyle name="Normal 26" xfId="106"/>
    <cellStyle name="Normal 26 2" xfId="107"/>
    <cellStyle name="Normal 27" xfId="108"/>
    <cellStyle name="Normal 27 2" xfId="109"/>
    <cellStyle name="Normal 28" xfId="110"/>
    <cellStyle name="Normal 28 2" xfId="111"/>
    <cellStyle name="Normal 29" xfId="112"/>
    <cellStyle name="Normal 29 2" xfId="113"/>
    <cellStyle name="Normal 3" xfId="44"/>
    <cellStyle name="Normal 30" xfId="114"/>
    <cellStyle name="Normal 31" xfId="115"/>
    <cellStyle name="Normal 32" xfId="116"/>
    <cellStyle name="Normal 33" xfId="117"/>
    <cellStyle name="Normal 34" xfId="118"/>
    <cellStyle name="Normal 35" xfId="119"/>
    <cellStyle name="Normal 36" xfId="120"/>
    <cellStyle name="Normal 37" xfId="121"/>
    <cellStyle name="Normal 38" xfId="122"/>
    <cellStyle name="Normal 39" xfId="123"/>
    <cellStyle name="Normal 4" xfId="58"/>
    <cellStyle name="Normal 4 3" xfId="61"/>
    <cellStyle name="Normal 4 3 10" xfId="124"/>
    <cellStyle name="Normal 4 3 2" xfId="54"/>
    <cellStyle name="Normal 4 3 2 2" xfId="125"/>
    <cellStyle name="Normal 4 3 2 3" xfId="126"/>
    <cellStyle name="Normal 4 3 2 4" xfId="127"/>
    <cellStyle name="Normal 4 3 2 5" xfId="128"/>
    <cellStyle name="Normal 4 3 2 6" xfId="129"/>
    <cellStyle name="Normal 4 3 2 7" xfId="130"/>
    <cellStyle name="Normal 4 3 2 8" xfId="131"/>
    <cellStyle name="Normal 4 3 3" xfId="132"/>
    <cellStyle name="Normal 4 3 4" xfId="55"/>
    <cellStyle name="Normal 4 3 4 2" xfId="133"/>
    <cellStyle name="Normal 4 3 4 3" xfId="134"/>
    <cellStyle name="Normal 4 3 4 4" xfId="135"/>
    <cellStyle name="Normal 4 3 4 5" xfId="136"/>
    <cellStyle name="Normal 4 3 4 6" xfId="137"/>
    <cellStyle name="Normal 4 3 4 7" xfId="138"/>
    <cellStyle name="Normal 4 3 4 8" xfId="139"/>
    <cellStyle name="Normal 4 3 5" xfId="140"/>
    <cellStyle name="Normal 4 3 6" xfId="141"/>
    <cellStyle name="Normal 4 3 7" xfId="142"/>
    <cellStyle name="Normal 4 3 8" xfId="143"/>
    <cellStyle name="Normal 4 3 9" xfId="144"/>
    <cellStyle name="Normal 40" xfId="145"/>
    <cellStyle name="Normal 41" xfId="146"/>
    <cellStyle name="Normal 42" xfId="147"/>
    <cellStyle name="Normal 43" xfId="148"/>
    <cellStyle name="Normal 44" xfId="149"/>
    <cellStyle name="Normal 45" xfId="150"/>
    <cellStyle name="Normal 46" xfId="151"/>
    <cellStyle name="Normal 47" xfId="152"/>
    <cellStyle name="Normal 48" xfId="153"/>
    <cellStyle name="Normal 49" xfId="154"/>
    <cellStyle name="Normal 5" xfId="42"/>
    <cellStyle name="Normal 50" xfId="155"/>
    <cellStyle name="Normal 51" xfId="156"/>
    <cellStyle name="Normal 52" xfId="157"/>
    <cellStyle name="Normal 53" xfId="158"/>
    <cellStyle name="Normal 54" xfId="159"/>
    <cellStyle name="Normal 55" xfId="160"/>
    <cellStyle name="Normal 56" xfId="161"/>
    <cellStyle name="Normal 57" xfId="162"/>
    <cellStyle name="Normal 58" xfId="163"/>
    <cellStyle name="Normal 59" xfId="164"/>
    <cellStyle name="Normal 6" xfId="59"/>
    <cellStyle name="Normal 6 2" xfId="165"/>
    <cellStyle name="Normal 6 3" xfId="166"/>
    <cellStyle name="Normal 6 4" xfId="167"/>
    <cellStyle name="Normal 6 5" xfId="168"/>
    <cellStyle name="Normal 6 6" xfId="169"/>
    <cellStyle name="Normal 6 6 2" xfId="170"/>
    <cellStyle name="Normal 6 7" xfId="171"/>
    <cellStyle name="Normal 6 8" xfId="172"/>
    <cellStyle name="Normal 60" xfId="173"/>
    <cellStyle name="Normal 61" xfId="174"/>
    <cellStyle name="Normal 62" xfId="175"/>
    <cellStyle name="Normal 63" xfId="176"/>
    <cellStyle name="Normal 64" xfId="215"/>
    <cellStyle name="Normal 65" xfId="177"/>
    <cellStyle name="Normal 66" xfId="178"/>
    <cellStyle name="Normal 67" xfId="179"/>
    <cellStyle name="Normal 68" xfId="180"/>
    <cellStyle name="Normal 69" xfId="181"/>
    <cellStyle name="Normal 7" xfId="56"/>
    <cellStyle name="Normal 70" xfId="182"/>
    <cellStyle name="Normal 71" xfId="183"/>
    <cellStyle name="Normal 72" xfId="184"/>
    <cellStyle name="Normal 73" xfId="185"/>
    <cellStyle name="Normal 74" xfId="186"/>
    <cellStyle name="Normal 75" xfId="187"/>
    <cellStyle name="Normal 76" xfId="188"/>
    <cellStyle name="Normal 77" xfId="189"/>
    <cellStyle name="Normal 78" xfId="190"/>
    <cellStyle name="Normal 79" xfId="191"/>
    <cellStyle name="Normal 8" xfId="60"/>
    <cellStyle name="Normal 80" xfId="192"/>
    <cellStyle name="Normal 81" xfId="193"/>
    <cellStyle name="Normal 82" xfId="194"/>
    <cellStyle name="Normal 83" xfId="195"/>
    <cellStyle name="Normal 84" xfId="196"/>
    <cellStyle name="Normal 85" xfId="197"/>
    <cellStyle name="Normal 86" xfId="198"/>
    <cellStyle name="Normal 87" xfId="199"/>
    <cellStyle name="Normal 88" xfId="200"/>
    <cellStyle name="Normal 89" xfId="201"/>
    <cellStyle name="Normal 9" xfId="43"/>
    <cellStyle name="Normal 9 2" xfId="202"/>
    <cellStyle name="Normal 90" xfId="203"/>
    <cellStyle name="Normal 91" xfId="204"/>
    <cellStyle name="Normal 92" xfId="205"/>
    <cellStyle name="Normal 93" xfId="206"/>
    <cellStyle name="Normal 94" xfId="207"/>
    <cellStyle name="Normal 95" xfId="208"/>
    <cellStyle name="Normal 96" xfId="209"/>
    <cellStyle name="Normal 97" xfId="210"/>
    <cellStyle name="Normal 98" xfId="211"/>
    <cellStyle name="Normal 99" xfId="212"/>
    <cellStyle name="Not 2" xfId="51"/>
    <cellStyle name="Not 3" xfId="213"/>
    <cellStyle name="Not 4" xfId="214"/>
    <cellStyle name="Nötr" xfId="7" builtinId="28" customBuiltin="1"/>
    <cellStyle name="Stil 1" xfId="50"/>
    <cellStyle name="Toplam" xfId="15" builtinId="25" customBuiltin="1"/>
    <cellStyle name="Uyarı Metni" xfId="13" builtinId="11" customBuiltin="1"/>
    <cellStyle name="Vurgu1" xfId="16" builtinId="29" customBuiltin="1"/>
    <cellStyle name="Vurgu2" xfId="20" builtinId="33" customBuiltin="1"/>
    <cellStyle name="Vurgu3" xfId="24" builtinId="37" customBuiltin="1"/>
    <cellStyle name="Vurgu4" xfId="28" builtinId="41" customBuiltin="1"/>
    <cellStyle name="Vurgu5" xfId="32" builtinId="45" customBuiltin="1"/>
    <cellStyle name="Vurgu6" xfId="36" builtinId="49" customBuiltin="1"/>
  </cellStyles>
  <dxfs count="11">
    <dxf>
      <font>
        <b val="0"/>
        <i val="0"/>
        <strike val="0"/>
        <condense val="0"/>
        <extend val="0"/>
        <outline val="0"/>
        <shadow val="0"/>
        <u val="none"/>
        <vertAlign val="baseline"/>
        <sz val="11"/>
        <color auto="1"/>
        <name val="Cambria"/>
        <scheme val="major"/>
      </font>
      <numFmt numFmtId="166" formatCode="0.0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mbria"/>
        <scheme val="major"/>
      </font>
      <numFmt numFmtId="166" formatCode="0.000"/>
      <fill>
        <patternFill patternType="solid">
          <fgColor indexed="64"/>
          <bgColor theme="0" tint="-4.9989318521683403E-2"/>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Cambria"/>
        <scheme val="major"/>
      </font>
      <numFmt numFmtId="4" formatCode="#,##0.00"/>
      <fill>
        <patternFill patternType="solid">
          <fgColor theme="4" tint="0.79998168889431442"/>
          <bgColor theme="0" tint="-4.9989318521683403E-2"/>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mbria"/>
        <scheme val="major"/>
      </font>
      <numFmt numFmtId="4" formatCode="#,##0.00"/>
      <fill>
        <patternFill patternType="solid">
          <fgColor indexed="64"/>
          <bgColor theme="0" tint="-4.9989318521683403E-2"/>
        </patternFill>
      </fill>
      <alignment horizontal="center" vertical="center" textRotation="0" wrapText="0" indent="0" justifyLastLine="0" shrinkToFit="0" readingOrder="0"/>
      <protection locked="1" hidden="0"/>
    </dxf>
    <dxf>
      <border outline="0">
        <top style="thin">
          <color rgb="FF000000"/>
        </top>
      </border>
    </dxf>
    <dxf>
      <border outline="0">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2F2F2"/>
        </patternFill>
      </fill>
      <alignment horizontal="center" vertical="center" textRotation="0" wrapText="0" indent="0" justifyLastLine="0" shrinkToFit="0" readingOrder="0"/>
      <protection locked="1" hidden="0"/>
    </dxf>
    <dxf>
      <border outline="0">
        <bottom style="medium">
          <color rgb="FF000000"/>
        </bottom>
      </border>
    </dxf>
    <dxf>
      <font>
        <b/>
        <i val="0"/>
        <strike val="0"/>
        <condense val="0"/>
        <extend val="0"/>
        <outline val="0"/>
        <shadow val="0"/>
        <u val="none"/>
        <vertAlign val="baseline"/>
        <sz val="10"/>
        <color rgb="FF000000"/>
        <name val="Cambria"/>
        <scheme val="major"/>
      </font>
      <fill>
        <patternFill patternType="solid">
          <fgColor indexed="64"/>
          <bgColor theme="0" tint="-4.9989318521683403E-2"/>
        </patternFill>
      </fill>
      <alignment horizontal="center" vertical="center" textRotation="0" wrapText="1" indent="0" justifyLastLine="0" shrinkToFit="0" readingOrder="0"/>
      <protection locked="0" hidden="0"/>
    </dxf>
    <dxf>
      <fill>
        <patternFill patternType="gray0625">
          <bgColor rgb="FF00B050"/>
        </patternFill>
      </fill>
    </dxf>
    <dxf>
      <fill>
        <patternFill patternType="gray0625">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tr-TR"/>
              <a:t>ALTERNATİFLERİN REFERANS DEĞER</a:t>
            </a:r>
            <a:r>
              <a:rPr lang="tr-TR" baseline="0"/>
              <a:t>LER TOPLAMINA (b</a:t>
            </a:r>
            <a:r>
              <a:rPr lang="tr-TR" baseline="-25000"/>
              <a:t>ri</a:t>
            </a:r>
            <a:r>
              <a:rPr lang="tr-TR" baseline="0"/>
              <a:t>)</a:t>
            </a:r>
            <a:r>
              <a:rPr lang="tr-TR"/>
              <a:t> UZAKLIĞI</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tr-TR"/>
        </a:p>
      </c:txPr>
    </c:title>
    <c:autoTitleDeleted val="0"/>
    <c:plotArea>
      <c:layout/>
      <c:lineChart>
        <c:grouping val="standard"/>
        <c:varyColors val="0"/>
        <c:ser>
          <c:idx val="0"/>
          <c:order val="0"/>
          <c:tx>
            <c:strRef>
              <c:f>Seviye1!$D$94</c:f>
              <c:strCache>
                <c:ptCount val="1"/>
                <c:pt idx="0">
                  <c:v>SINIF İÇİ SKOR (tci)</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Seviye1!$C$95:$C$99</c:f>
              <c:strCache>
                <c:ptCount val="5"/>
                <c:pt idx="0">
                  <c:v>A1</c:v>
                </c:pt>
                <c:pt idx="1">
                  <c:v>A2</c:v>
                </c:pt>
                <c:pt idx="2">
                  <c:v>A3</c:v>
                </c:pt>
                <c:pt idx="3">
                  <c:v>A4</c:v>
                </c:pt>
                <c:pt idx="4">
                  <c:v>A5</c:v>
                </c:pt>
              </c:strCache>
            </c:strRef>
          </c:cat>
          <c:val>
            <c:numRef>
              <c:f>Seviye1!$D$95:$D$99</c:f>
              <c:numCache>
                <c:formatCode>0.00</c:formatCode>
                <c:ptCount val="5"/>
                <c:pt idx="0">
                  <c:v>8.1856972501384107</c:v>
                </c:pt>
                <c:pt idx="1">
                  <c:v>10.466278363939393</c:v>
                </c:pt>
                <c:pt idx="2">
                  <c:v>11.103562887779987</c:v>
                </c:pt>
                <c:pt idx="3">
                  <c:v>8.7483867305921326</c:v>
                </c:pt>
                <c:pt idx="4">
                  <c:v>11.24931725061079</c:v>
                </c:pt>
              </c:numCache>
            </c:numRef>
          </c:val>
          <c:smooth val="0"/>
          <c:extLst>
            <c:ext xmlns:c16="http://schemas.microsoft.com/office/drawing/2014/chart" uri="{C3380CC4-5D6E-409C-BE32-E72D297353CC}">
              <c16:uniqueId val="{00000000-485C-4C2F-BF8C-BBA75F58440E}"/>
            </c:ext>
          </c:extLst>
        </c:ser>
        <c:ser>
          <c:idx val="1"/>
          <c:order val="1"/>
          <c:tx>
            <c:strRef>
              <c:f>Seviye1!$E$94</c:f>
              <c:strCache>
                <c:ptCount val="1"/>
                <c:pt idx="0">
                  <c:v>ERD (bri) TOPLAMI</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Seviye1!$C$95:$C$99</c:f>
              <c:strCache>
                <c:ptCount val="5"/>
                <c:pt idx="0">
                  <c:v>A1</c:v>
                </c:pt>
                <c:pt idx="1">
                  <c:v>A2</c:v>
                </c:pt>
                <c:pt idx="2">
                  <c:v>A3</c:v>
                </c:pt>
                <c:pt idx="3">
                  <c:v>A4</c:v>
                </c:pt>
                <c:pt idx="4">
                  <c:v>A5</c:v>
                </c:pt>
              </c:strCache>
            </c:strRef>
          </c:cat>
          <c:val>
            <c:numRef>
              <c:f>Seviye1!$E$95:$E$99</c:f>
              <c:numCache>
                <c:formatCode>0.00</c:formatCode>
                <c:ptCount val="5"/>
                <c:pt idx="0">
                  <c:v>13.850293118420613</c:v>
                </c:pt>
                <c:pt idx="1">
                  <c:v>13.850293118420613</c:v>
                </c:pt>
                <c:pt idx="2">
                  <c:v>13.850293118420613</c:v>
                </c:pt>
                <c:pt idx="3">
                  <c:v>13.850293118420613</c:v>
                </c:pt>
                <c:pt idx="4">
                  <c:v>13.850293118420613</c:v>
                </c:pt>
              </c:numCache>
            </c:numRef>
          </c:val>
          <c:smooth val="0"/>
          <c:extLst>
            <c:ext xmlns:c16="http://schemas.microsoft.com/office/drawing/2014/chart" uri="{C3380CC4-5D6E-409C-BE32-E72D297353CC}">
              <c16:uniqueId val="{00000001-485C-4C2F-BF8C-BBA75F58440E}"/>
            </c:ext>
          </c:extLst>
        </c:ser>
        <c:dLbls>
          <c:dLblPos val="t"/>
          <c:showLegendKey val="0"/>
          <c:showVal val="1"/>
          <c:showCatName val="0"/>
          <c:showSerName val="0"/>
          <c:showPercent val="0"/>
          <c:showBubbleSize val="0"/>
        </c:dLbls>
        <c:hiLowLines>
          <c:spPr>
            <a:ln w="22225" cap="flat" cmpd="sng" algn="ctr">
              <a:solidFill>
                <a:schemeClr val="tx1">
                  <a:lumMod val="75000"/>
                  <a:lumOff val="25000"/>
                </a:schemeClr>
              </a:solidFill>
              <a:round/>
            </a:ln>
            <a:effectLst/>
          </c:spPr>
        </c:hiLowLines>
        <c:smooth val="0"/>
        <c:axId val="-1797472032"/>
        <c:axId val="-1797462240"/>
      </c:lineChart>
      <c:catAx>
        <c:axId val="-179747203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tr-TR" sz="1000"/>
                  <a:t>ALTERNATİFLER</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crossAx val="-1797462240"/>
        <c:crosses val="autoZero"/>
        <c:auto val="1"/>
        <c:lblAlgn val="ctr"/>
        <c:lblOffset val="100"/>
        <c:noMultiLvlLbl val="0"/>
      </c:catAx>
      <c:valAx>
        <c:axId val="-1797462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tr-TR" sz="1000"/>
                  <a:t>PUAN</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crossAx val="-17974720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tr-TR"/>
              <a:t>Alternatiflerin BUlut</a:t>
            </a:r>
            <a:r>
              <a:rPr lang="tr-TR" baseline="0"/>
              <a:t> endeks BETA</a:t>
            </a:r>
            <a:r>
              <a:rPr lang="tr-TR"/>
              <a:t> Puanı</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tr-TR"/>
        </a:p>
      </c:txPr>
    </c:title>
    <c:autoTitleDeleted val="0"/>
    <c:plotArea>
      <c:layout/>
      <c:lineChart>
        <c:grouping val="standard"/>
        <c:varyColors val="0"/>
        <c:ser>
          <c:idx val="2"/>
          <c:order val="0"/>
          <c:tx>
            <c:strRef>
              <c:f>Seviye1!$F$94</c:f>
              <c:strCache>
                <c:ptCount val="1"/>
                <c:pt idx="0">
                  <c:v>BE-β </c:v>
                </c:pt>
              </c:strCache>
            </c:strRef>
          </c:tx>
          <c:spPr>
            <a:ln w="28575" cap="rnd">
              <a:solidFill>
                <a:srgbClr val="FF0000"/>
              </a:solidFill>
              <a:round/>
            </a:ln>
            <a:effectLst/>
          </c:spPr>
          <c:marker>
            <c:symbol val="triangle"/>
            <c:size val="6"/>
            <c:spPr>
              <a:solidFill>
                <a:srgbClr val="FF0000"/>
              </a:solidFill>
              <a:ln w="28575">
                <a:solidFill>
                  <a:srgbClr val="FF0000"/>
                </a:solidFill>
                <a:round/>
              </a:ln>
              <a:effectLst/>
            </c:spPr>
          </c:marker>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Seviye1!$C$95:$C$99</c:f>
              <c:strCache>
                <c:ptCount val="5"/>
                <c:pt idx="0">
                  <c:v>A1</c:v>
                </c:pt>
                <c:pt idx="1">
                  <c:v>A2</c:v>
                </c:pt>
                <c:pt idx="2">
                  <c:v>A3</c:v>
                </c:pt>
                <c:pt idx="3">
                  <c:v>A4</c:v>
                </c:pt>
                <c:pt idx="4">
                  <c:v>A5</c:v>
                </c:pt>
              </c:strCache>
            </c:strRef>
          </c:cat>
          <c:val>
            <c:numRef>
              <c:f>Seviye1!$F$95:$F$99</c:f>
              <c:numCache>
                <c:formatCode>0.00</c:formatCode>
                <c:ptCount val="5"/>
                <c:pt idx="0">
                  <c:v>59.101256414938952</c:v>
                </c:pt>
                <c:pt idx="1">
                  <c:v>75.567197563634608</c:v>
                </c:pt>
                <c:pt idx="2">
                  <c:v>80.168432486186674</c:v>
                </c:pt>
                <c:pt idx="3">
                  <c:v>63.163910364878518</c:v>
                </c:pt>
                <c:pt idx="4">
                  <c:v>81.220788285335445</c:v>
                </c:pt>
              </c:numCache>
            </c:numRef>
          </c:val>
          <c:smooth val="0"/>
          <c:extLst>
            <c:ext xmlns:c16="http://schemas.microsoft.com/office/drawing/2014/chart" uri="{C3380CC4-5D6E-409C-BE32-E72D297353CC}">
              <c16:uniqueId val="{00000002-25EC-4F96-8BED-893A4EFCC620}"/>
            </c:ext>
          </c:extLst>
        </c:ser>
        <c:dLbls>
          <c:dLblPos val="t"/>
          <c:showLegendKey val="0"/>
          <c:showVal val="1"/>
          <c:showCatName val="0"/>
          <c:showSerName val="0"/>
          <c:showPercent val="0"/>
          <c:showBubbleSize val="0"/>
        </c:dLbls>
        <c:marker val="1"/>
        <c:smooth val="0"/>
        <c:axId val="-1797459520"/>
        <c:axId val="-1797467136"/>
      </c:lineChart>
      <c:catAx>
        <c:axId val="-1797459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cap="all" baseline="0">
                    <a:solidFill>
                      <a:schemeClr val="tx1"/>
                    </a:solidFill>
                    <a:latin typeface="+mn-lt"/>
                    <a:ea typeface="+mn-ea"/>
                    <a:cs typeface="+mn-cs"/>
                  </a:defRPr>
                </a:pPr>
                <a:r>
                  <a:rPr lang="tr-TR" sz="1000"/>
                  <a:t>Alternatifler</a:t>
                </a:r>
              </a:p>
            </c:rich>
          </c:tx>
          <c:layout/>
          <c:overlay val="0"/>
          <c:spPr>
            <a:noFill/>
            <a:ln>
              <a:noFill/>
            </a:ln>
            <a:effectLst/>
          </c:spPr>
          <c:txPr>
            <a:bodyPr rot="0" spcFirstLastPara="1" vertOverflow="ellipsis" vert="horz" wrap="square" anchor="ctr" anchorCtr="1"/>
            <a:lstStyle/>
            <a:p>
              <a:pPr>
                <a:defRPr sz="1000" b="1" i="0" u="none" strike="noStrike" kern="1200" cap="all" baseline="0">
                  <a:solidFill>
                    <a:schemeClr val="tx1"/>
                  </a:solidFill>
                  <a:latin typeface="+mn-lt"/>
                  <a:ea typeface="+mn-ea"/>
                  <a:cs typeface="+mn-cs"/>
                </a:defRPr>
              </a:pPr>
              <a:endParaRPr lang="tr-T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spc="120" normalizeH="0" baseline="0">
                <a:solidFill>
                  <a:schemeClr val="tx1"/>
                </a:solidFill>
                <a:latin typeface="+mn-lt"/>
                <a:ea typeface="+mn-ea"/>
                <a:cs typeface="+mn-cs"/>
              </a:defRPr>
            </a:pPr>
            <a:endParaRPr lang="tr-TR"/>
          </a:p>
        </c:txPr>
        <c:crossAx val="-1797467136"/>
        <c:crosses val="autoZero"/>
        <c:auto val="1"/>
        <c:lblAlgn val="ctr"/>
        <c:lblOffset val="100"/>
        <c:noMultiLvlLbl val="0"/>
      </c:catAx>
      <c:valAx>
        <c:axId val="-1797467136"/>
        <c:scaling>
          <c:orientation val="minMax"/>
        </c:scaling>
        <c:delete val="0"/>
        <c:axPos val="l"/>
        <c:title>
          <c:tx>
            <c:rich>
              <a:bodyPr rot="-5400000" spcFirstLastPara="1" vertOverflow="ellipsis" vert="horz" wrap="square" anchor="ctr" anchorCtr="1"/>
              <a:lstStyle/>
              <a:p>
                <a:pPr>
                  <a:defRPr sz="1000" b="1" i="0" u="none" strike="noStrike" kern="1200" cap="all" baseline="0">
                    <a:solidFill>
                      <a:schemeClr val="tx1"/>
                    </a:solidFill>
                    <a:latin typeface="+mn-lt"/>
                    <a:ea typeface="+mn-ea"/>
                    <a:cs typeface="+mn-cs"/>
                  </a:defRPr>
                </a:pPr>
                <a:r>
                  <a:rPr lang="tr-TR" sz="1000"/>
                  <a:t>BE Puanı</a:t>
                </a:r>
              </a:p>
            </c:rich>
          </c:tx>
          <c:layout/>
          <c:overlay val="0"/>
          <c:spPr>
            <a:noFill/>
            <a:ln>
              <a:noFill/>
            </a:ln>
            <a:effectLst/>
          </c:spPr>
          <c:txPr>
            <a:bodyPr rot="-5400000" spcFirstLastPara="1" vertOverflow="ellipsis" vert="horz" wrap="square" anchor="ctr" anchorCtr="1"/>
            <a:lstStyle/>
            <a:p>
              <a:pPr>
                <a:defRPr sz="1000" b="1" i="0" u="none" strike="noStrike" kern="1200" cap="all" baseline="0">
                  <a:solidFill>
                    <a:schemeClr val="tx1"/>
                  </a:solidFill>
                  <a:latin typeface="+mn-lt"/>
                  <a:ea typeface="+mn-ea"/>
                  <a:cs typeface="+mn-cs"/>
                </a:defRPr>
              </a:pPr>
              <a:endParaRPr lang="tr-TR"/>
            </a:p>
          </c:txPr>
        </c:title>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crossAx val="-17974595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b="1">
          <a:solidFill>
            <a:schemeClr val="tx1"/>
          </a:solidFill>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5.png"/><Relationship Id="rId12" Type="http://schemas.openxmlformats.org/officeDocument/2006/relationships/image" Target="../media/image10.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image" Target="../media/image9.png"/><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image" Target="../media/image2.png"/><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514350</xdr:colOff>
      <xdr:row>119</xdr:row>
      <xdr:rowOff>19050</xdr:rowOff>
    </xdr:from>
    <xdr:to>
      <xdr:col>8</xdr:col>
      <xdr:colOff>0</xdr:colOff>
      <xdr:row>138</xdr:row>
      <xdr:rowOff>66675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495300</xdr:colOff>
      <xdr:row>99</xdr:row>
      <xdr:rowOff>142875</xdr:rowOff>
    </xdr:from>
    <xdr:to>
      <xdr:col>8</xdr:col>
      <xdr:colOff>19050</xdr:colOff>
      <xdr:row>118</xdr:row>
      <xdr:rowOff>123825</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190500</xdr:colOff>
      <xdr:row>16</xdr:row>
      <xdr:rowOff>0</xdr:rowOff>
    </xdr:from>
    <xdr:to>
      <xdr:col>19</xdr:col>
      <xdr:colOff>466232</xdr:colOff>
      <xdr:row>29</xdr:row>
      <xdr:rowOff>161925</xdr:rowOff>
    </xdr:to>
    <xdr:pic>
      <xdr:nvPicPr>
        <xdr:cNvPr id="8" name="Resim 7"/>
        <xdr:cNvPicPr>
          <a:picLocks noChangeAspect="1"/>
        </xdr:cNvPicPr>
      </xdr:nvPicPr>
      <xdr:blipFill>
        <a:blip xmlns:r="http://schemas.openxmlformats.org/officeDocument/2006/relationships" r:embed="rId3"/>
        <a:stretch>
          <a:fillRect/>
        </a:stretch>
      </xdr:blipFill>
      <xdr:spPr>
        <a:xfrm>
          <a:off x="13877925" y="5553075"/>
          <a:ext cx="3942857" cy="2886075"/>
        </a:xfrm>
        <a:prstGeom prst="rect">
          <a:avLst/>
        </a:prstGeom>
      </xdr:spPr>
    </xdr:pic>
    <xdr:clientData/>
  </xdr:twoCellAnchor>
  <xdr:twoCellAnchor editAs="oneCell">
    <xdr:from>
      <xdr:col>8</xdr:col>
      <xdr:colOff>190500</xdr:colOff>
      <xdr:row>94</xdr:row>
      <xdr:rowOff>19050</xdr:rowOff>
    </xdr:from>
    <xdr:to>
      <xdr:col>11</xdr:col>
      <xdr:colOff>609331</xdr:colOff>
      <xdr:row>95</xdr:row>
      <xdr:rowOff>228526</xdr:rowOff>
    </xdr:to>
    <xdr:pic>
      <xdr:nvPicPr>
        <xdr:cNvPr id="6" name="Resim 5"/>
        <xdr:cNvPicPr>
          <a:picLocks noChangeAspect="1"/>
        </xdr:cNvPicPr>
      </xdr:nvPicPr>
      <xdr:blipFill>
        <a:blip xmlns:r="http://schemas.openxmlformats.org/officeDocument/2006/relationships" r:embed="rId4"/>
        <a:stretch>
          <a:fillRect/>
        </a:stretch>
      </xdr:blipFill>
      <xdr:spPr>
        <a:xfrm>
          <a:off x="9620250" y="20059650"/>
          <a:ext cx="2152381" cy="590476"/>
        </a:xfrm>
        <a:prstGeom prst="rect">
          <a:avLst/>
        </a:prstGeom>
      </xdr:spPr>
    </xdr:pic>
    <xdr:clientData/>
  </xdr:twoCellAnchor>
  <xdr:twoCellAnchor editAs="oneCell">
    <xdr:from>
      <xdr:col>9</xdr:col>
      <xdr:colOff>47625</xdr:colOff>
      <xdr:row>100</xdr:row>
      <xdr:rowOff>28575</xdr:rowOff>
    </xdr:from>
    <xdr:to>
      <xdr:col>11</xdr:col>
      <xdr:colOff>866506</xdr:colOff>
      <xdr:row>103</xdr:row>
      <xdr:rowOff>76126</xdr:rowOff>
    </xdr:to>
    <xdr:pic>
      <xdr:nvPicPr>
        <xdr:cNvPr id="16" name="Resim 15"/>
        <xdr:cNvPicPr>
          <a:picLocks noChangeAspect="1"/>
        </xdr:cNvPicPr>
      </xdr:nvPicPr>
      <xdr:blipFill>
        <a:blip xmlns:r="http://schemas.openxmlformats.org/officeDocument/2006/relationships" r:embed="rId4"/>
        <a:stretch>
          <a:fillRect/>
        </a:stretch>
      </xdr:blipFill>
      <xdr:spPr>
        <a:xfrm>
          <a:off x="9877425" y="22164675"/>
          <a:ext cx="2152381" cy="590476"/>
        </a:xfrm>
        <a:prstGeom prst="rect">
          <a:avLst/>
        </a:prstGeom>
      </xdr:spPr>
    </xdr:pic>
    <xdr:clientData/>
  </xdr:twoCellAnchor>
  <xdr:twoCellAnchor editAs="oneCell">
    <xdr:from>
      <xdr:col>8</xdr:col>
      <xdr:colOff>57150</xdr:colOff>
      <xdr:row>77</xdr:row>
      <xdr:rowOff>171477</xdr:rowOff>
    </xdr:from>
    <xdr:to>
      <xdr:col>18</xdr:col>
      <xdr:colOff>589950</xdr:colOff>
      <xdr:row>84</xdr:row>
      <xdr:rowOff>111594</xdr:rowOff>
    </xdr:to>
    <xdr:pic>
      <xdr:nvPicPr>
        <xdr:cNvPr id="15" name="Resim 14"/>
        <xdr:cNvPicPr>
          <a:picLocks noChangeAspect="1"/>
        </xdr:cNvPicPr>
      </xdr:nvPicPr>
      <xdr:blipFill>
        <a:blip xmlns:r="http://schemas.openxmlformats.org/officeDocument/2006/relationships" r:embed="rId5"/>
        <a:stretch>
          <a:fillRect/>
        </a:stretch>
      </xdr:blipFill>
      <xdr:spPr>
        <a:xfrm>
          <a:off x="9486900" y="16945002"/>
          <a:ext cx="7848000" cy="1445067"/>
        </a:xfrm>
        <a:prstGeom prst="rect">
          <a:avLst/>
        </a:prstGeom>
      </xdr:spPr>
    </xdr:pic>
    <xdr:clientData/>
  </xdr:twoCellAnchor>
  <xdr:twoCellAnchor editAs="oneCell">
    <xdr:from>
      <xdr:col>8</xdr:col>
      <xdr:colOff>104775</xdr:colOff>
      <xdr:row>56</xdr:row>
      <xdr:rowOff>152400</xdr:rowOff>
    </xdr:from>
    <xdr:to>
      <xdr:col>20</xdr:col>
      <xdr:colOff>37042</xdr:colOff>
      <xdr:row>62</xdr:row>
      <xdr:rowOff>152236</xdr:rowOff>
    </xdr:to>
    <xdr:pic>
      <xdr:nvPicPr>
        <xdr:cNvPr id="18" name="Resim 17"/>
        <xdr:cNvPicPr>
          <a:picLocks noChangeAspect="1"/>
        </xdr:cNvPicPr>
      </xdr:nvPicPr>
      <xdr:blipFill>
        <a:blip xmlns:r="http://schemas.openxmlformats.org/officeDocument/2006/relationships" r:embed="rId6"/>
        <a:stretch>
          <a:fillRect/>
        </a:stretch>
      </xdr:blipFill>
      <xdr:spPr>
        <a:xfrm>
          <a:off x="9534525" y="12677775"/>
          <a:ext cx="8466667" cy="1314286"/>
        </a:xfrm>
        <a:prstGeom prst="rect">
          <a:avLst/>
        </a:prstGeom>
      </xdr:spPr>
    </xdr:pic>
    <xdr:clientData/>
  </xdr:twoCellAnchor>
  <xdr:twoCellAnchor editAs="oneCell">
    <xdr:from>
      <xdr:col>8</xdr:col>
      <xdr:colOff>209550</xdr:colOff>
      <xdr:row>66</xdr:row>
      <xdr:rowOff>57150</xdr:rowOff>
    </xdr:from>
    <xdr:to>
      <xdr:col>17</xdr:col>
      <xdr:colOff>218236</xdr:colOff>
      <xdr:row>73</xdr:row>
      <xdr:rowOff>66508</xdr:rowOff>
    </xdr:to>
    <xdr:pic>
      <xdr:nvPicPr>
        <xdr:cNvPr id="21" name="Resim 20"/>
        <xdr:cNvPicPr>
          <a:picLocks noChangeAspect="1"/>
        </xdr:cNvPicPr>
      </xdr:nvPicPr>
      <xdr:blipFill>
        <a:blip xmlns:r="http://schemas.openxmlformats.org/officeDocument/2006/relationships" r:embed="rId7"/>
        <a:stretch>
          <a:fillRect/>
        </a:stretch>
      </xdr:blipFill>
      <xdr:spPr>
        <a:xfrm>
          <a:off x="9639300" y="14678025"/>
          <a:ext cx="6714286" cy="1333333"/>
        </a:xfrm>
        <a:prstGeom prst="rect">
          <a:avLst/>
        </a:prstGeom>
      </xdr:spPr>
    </xdr:pic>
    <xdr:clientData/>
  </xdr:twoCellAnchor>
  <xdr:twoCellAnchor editAs="oneCell">
    <xdr:from>
      <xdr:col>1</xdr:col>
      <xdr:colOff>295275</xdr:colOff>
      <xdr:row>5</xdr:row>
      <xdr:rowOff>323851</xdr:rowOff>
    </xdr:from>
    <xdr:to>
      <xdr:col>7</xdr:col>
      <xdr:colOff>218175</xdr:colOff>
      <xdr:row>10</xdr:row>
      <xdr:rowOff>575679</xdr:rowOff>
    </xdr:to>
    <xdr:pic>
      <xdr:nvPicPr>
        <xdr:cNvPr id="22" name="Resim 21"/>
        <xdr:cNvPicPr>
          <a:picLocks noChangeAspect="1"/>
        </xdr:cNvPicPr>
      </xdr:nvPicPr>
      <xdr:blipFill>
        <a:blip xmlns:r="http://schemas.openxmlformats.org/officeDocument/2006/relationships" r:embed="rId8"/>
        <a:stretch>
          <a:fillRect/>
        </a:stretch>
      </xdr:blipFill>
      <xdr:spPr>
        <a:xfrm>
          <a:off x="1323975" y="1114426"/>
          <a:ext cx="7200000" cy="3252203"/>
        </a:xfrm>
        <a:prstGeom prst="rect">
          <a:avLst/>
        </a:prstGeom>
      </xdr:spPr>
    </xdr:pic>
    <xdr:clientData/>
  </xdr:twoCellAnchor>
  <xdr:twoCellAnchor>
    <xdr:from>
      <xdr:col>1</xdr:col>
      <xdr:colOff>400050</xdr:colOff>
      <xdr:row>5</xdr:row>
      <xdr:rowOff>123826</xdr:rowOff>
    </xdr:from>
    <xdr:to>
      <xdr:col>10</xdr:col>
      <xdr:colOff>66675</xdr:colOff>
      <xdr:row>6</xdr:row>
      <xdr:rowOff>590550</xdr:rowOff>
    </xdr:to>
    <xdr:sp macro="" textlink="">
      <xdr:nvSpPr>
        <xdr:cNvPr id="24" name="Oval 23"/>
        <xdr:cNvSpPr/>
      </xdr:nvSpPr>
      <xdr:spPr>
        <a:xfrm>
          <a:off x="1428750" y="914401"/>
          <a:ext cx="8867775" cy="1066799"/>
        </a:xfrm>
        <a:prstGeom prst="ellipse">
          <a:avLst/>
        </a:prstGeom>
        <a:noFill/>
        <a:ln w="28575">
          <a:solidFill>
            <a:srgbClr val="FF0000"/>
          </a:solidFill>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lang="tr-TR" sz="1100"/>
        </a:p>
      </xdr:txBody>
    </xdr:sp>
    <xdr:clientData/>
  </xdr:twoCellAnchor>
  <xdr:twoCellAnchor editAs="oneCell">
    <xdr:from>
      <xdr:col>8</xdr:col>
      <xdr:colOff>114300</xdr:colOff>
      <xdr:row>47</xdr:row>
      <xdr:rowOff>152400</xdr:rowOff>
    </xdr:from>
    <xdr:to>
      <xdr:col>18</xdr:col>
      <xdr:colOff>75290</xdr:colOff>
      <xdr:row>55</xdr:row>
      <xdr:rowOff>37933</xdr:rowOff>
    </xdr:to>
    <xdr:pic>
      <xdr:nvPicPr>
        <xdr:cNvPr id="26" name="Resim 25"/>
        <xdr:cNvPicPr>
          <a:picLocks noChangeAspect="1"/>
        </xdr:cNvPicPr>
      </xdr:nvPicPr>
      <xdr:blipFill>
        <a:blip xmlns:r="http://schemas.openxmlformats.org/officeDocument/2006/relationships" r:embed="rId9"/>
        <a:stretch>
          <a:fillRect/>
        </a:stretch>
      </xdr:blipFill>
      <xdr:spPr>
        <a:xfrm>
          <a:off x="9544050" y="11058525"/>
          <a:ext cx="7276190" cy="1333333"/>
        </a:xfrm>
        <a:prstGeom prst="rect">
          <a:avLst/>
        </a:prstGeom>
      </xdr:spPr>
    </xdr:pic>
    <xdr:clientData/>
  </xdr:twoCellAnchor>
  <xdr:twoCellAnchor editAs="oneCell">
    <xdr:from>
      <xdr:col>8</xdr:col>
      <xdr:colOff>314325</xdr:colOff>
      <xdr:row>33</xdr:row>
      <xdr:rowOff>0</xdr:rowOff>
    </xdr:from>
    <xdr:to>
      <xdr:col>11</xdr:col>
      <xdr:colOff>1571251</xdr:colOff>
      <xdr:row>39</xdr:row>
      <xdr:rowOff>85561</xdr:rowOff>
    </xdr:to>
    <xdr:pic>
      <xdr:nvPicPr>
        <xdr:cNvPr id="27" name="Resim 26"/>
        <xdr:cNvPicPr>
          <a:picLocks noChangeAspect="1"/>
        </xdr:cNvPicPr>
      </xdr:nvPicPr>
      <xdr:blipFill>
        <a:blip xmlns:r="http://schemas.openxmlformats.org/officeDocument/2006/relationships" r:embed="rId10"/>
        <a:stretch>
          <a:fillRect/>
        </a:stretch>
      </xdr:blipFill>
      <xdr:spPr>
        <a:xfrm>
          <a:off x="9744075" y="8001000"/>
          <a:ext cx="2990476" cy="1314286"/>
        </a:xfrm>
        <a:prstGeom prst="rect">
          <a:avLst/>
        </a:prstGeom>
      </xdr:spPr>
    </xdr:pic>
    <xdr:clientData/>
  </xdr:twoCellAnchor>
  <xdr:twoCellAnchor editAs="oneCell">
    <xdr:from>
      <xdr:col>5</xdr:col>
      <xdr:colOff>76200</xdr:colOff>
      <xdr:row>86</xdr:row>
      <xdr:rowOff>133350</xdr:rowOff>
    </xdr:from>
    <xdr:to>
      <xdr:col>6</xdr:col>
      <xdr:colOff>466526</xdr:colOff>
      <xdr:row>89</xdr:row>
      <xdr:rowOff>66610</xdr:rowOff>
    </xdr:to>
    <xdr:pic>
      <xdr:nvPicPr>
        <xdr:cNvPr id="29" name="Resim 28"/>
        <xdr:cNvPicPr>
          <a:picLocks noChangeAspect="1"/>
        </xdr:cNvPicPr>
      </xdr:nvPicPr>
      <xdr:blipFill>
        <a:blip xmlns:r="http://schemas.openxmlformats.org/officeDocument/2006/relationships" r:embed="rId11"/>
        <a:stretch>
          <a:fillRect/>
        </a:stretch>
      </xdr:blipFill>
      <xdr:spPr>
        <a:xfrm>
          <a:off x="6134100" y="18773775"/>
          <a:ext cx="1590476" cy="523810"/>
        </a:xfrm>
        <a:prstGeom prst="rect">
          <a:avLst/>
        </a:prstGeom>
      </xdr:spPr>
    </xdr:pic>
    <xdr:clientData/>
  </xdr:twoCellAnchor>
  <xdr:twoCellAnchor editAs="oneCell">
    <xdr:from>
      <xdr:col>0</xdr:col>
      <xdr:colOff>9525</xdr:colOff>
      <xdr:row>69</xdr:row>
      <xdr:rowOff>57150</xdr:rowOff>
    </xdr:from>
    <xdr:to>
      <xdr:col>1</xdr:col>
      <xdr:colOff>485587</xdr:colOff>
      <xdr:row>71</xdr:row>
      <xdr:rowOff>47574</xdr:rowOff>
    </xdr:to>
    <xdr:pic>
      <xdr:nvPicPr>
        <xdr:cNvPr id="30" name="Resim 29"/>
        <xdr:cNvPicPr>
          <a:picLocks noChangeAspect="1"/>
        </xdr:cNvPicPr>
      </xdr:nvPicPr>
      <xdr:blipFill>
        <a:blip xmlns:r="http://schemas.openxmlformats.org/officeDocument/2006/relationships" r:embed="rId12"/>
        <a:stretch>
          <a:fillRect/>
        </a:stretch>
      </xdr:blipFill>
      <xdr:spPr>
        <a:xfrm>
          <a:off x="9525" y="15230475"/>
          <a:ext cx="1504762" cy="409524"/>
        </a:xfrm>
        <a:prstGeom prst="rect">
          <a:avLst/>
        </a:prstGeom>
      </xdr:spPr>
    </xdr:pic>
    <xdr:clientData/>
  </xdr:twoCellAnchor>
</xdr:wsDr>
</file>

<file path=xl/tables/table1.xml><?xml version="1.0" encoding="utf-8"?>
<table xmlns="http://schemas.openxmlformats.org/spreadsheetml/2006/main" id="1" name="Tablo152" displayName="Tablo152" ref="D78:E87" totalsRowShown="0" headerRowDxfId="8" dataDxfId="6" headerRowBorderDxfId="7" tableBorderDxfId="5" totalsRowBorderDxfId="4">
  <tableColumns count="2">
    <tableColumn id="1" name="KRİTERLER" dataDxfId="3" totalsRowDxfId="2">
      <calculatedColumnFormula>C61</calculatedColumnFormula>
    </tableColumn>
    <tableColumn id="2" name="ENDEKS REFERANS DEĞERLERİ (Rri)" dataDxfId="1" totalsRowDxfId="0">
      <calculatedColumnFormula>MAX(D61:H61)</calculatedColumnFormula>
    </tableColum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V118"/>
  <sheetViews>
    <sheetView tabSelected="1" topLeftCell="A38" zoomScaleNormal="100" workbookViewId="0">
      <selection activeCell="H56" sqref="H56"/>
    </sheetView>
  </sheetViews>
  <sheetFormatPr defaultColWidth="9.140625" defaultRowHeight="14.25"/>
  <cols>
    <col min="1" max="1" width="15.42578125" style="34" customWidth="1"/>
    <col min="2" max="2" width="8.85546875" style="2" customWidth="1"/>
    <col min="3" max="3" width="19.85546875" style="34" customWidth="1"/>
    <col min="4" max="4" width="27.140625" style="2" customWidth="1"/>
    <col min="5" max="5" width="19.5703125" style="1" customWidth="1"/>
    <col min="6" max="6" width="18" style="1" customWidth="1"/>
    <col min="7" max="7" width="15.7109375" style="1" customWidth="1"/>
    <col min="8" max="8" width="16.85546875" style="1" customWidth="1"/>
    <col min="9" max="10" width="6" style="1" customWidth="1"/>
    <col min="11" max="11" width="14" style="1" customWidth="1"/>
    <col min="12" max="12" width="25.85546875" style="1" bestFit="1" customWidth="1"/>
    <col min="13" max="13" width="12" style="2" customWidth="1"/>
    <col min="14" max="14" width="9.28515625" style="1" bestFit="1" customWidth="1"/>
    <col min="15" max="16384" width="9.140625" style="1"/>
  </cols>
  <sheetData>
    <row r="2" spans="1:17">
      <c r="A2" s="83" t="s">
        <v>41</v>
      </c>
      <c r="B2" s="83"/>
      <c r="C2" s="83"/>
      <c r="D2" s="83"/>
      <c r="E2" s="83"/>
      <c r="F2" s="83"/>
      <c r="G2" s="83"/>
      <c r="H2" s="83"/>
      <c r="I2" s="83"/>
      <c r="J2" s="83"/>
      <c r="K2" s="83"/>
      <c r="L2" s="83"/>
      <c r="M2" s="83"/>
      <c r="N2" s="83"/>
      <c r="O2" s="83"/>
      <c r="P2" s="83"/>
      <c r="Q2" s="83"/>
    </row>
    <row r="3" spans="1:17">
      <c r="A3" s="83"/>
      <c r="B3" s="83"/>
      <c r="C3" s="83"/>
      <c r="D3" s="83"/>
      <c r="E3" s="83"/>
      <c r="F3" s="83"/>
      <c r="G3" s="83"/>
      <c r="H3" s="83"/>
      <c r="I3" s="83"/>
      <c r="J3" s="83"/>
      <c r="K3" s="83"/>
      <c r="L3" s="83"/>
      <c r="M3" s="83"/>
      <c r="N3" s="83"/>
      <c r="O3" s="83"/>
      <c r="P3" s="83"/>
      <c r="Q3" s="83"/>
    </row>
    <row r="4" spans="1:17" ht="15" thickBot="1">
      <c r="A4" s="39"/>
      <c r="B4" s="40"/>
      <c r="C4" s="39"/>
      <c r="D4" s="40"/>
      <c r="E4" s="41"/>
      <c r="F4" s="41"/>
      <c r="G4" s="41"/>
      <c r="H4" s="41"/>
      <c r="I4" s="41"/>
      <c r="J4" s="41"/>
      <c r="K4" s="41"/>
      <c r="L4" s="41"/>
      <c r="M4" s="40"/>
      <c r="N4" s="41"/>
      <c r="O4" s="41"/>
      <c r="P4" s="41"/>
      <c r="Q4" s="41"/>
    </row>
    <row r="5" spans="1:17" s="57" customFormat="1" ht="47.25" customHeight="1" thickBot="1">
      <c r="A5" s="84" t="s">
        <v>49</v>
      </c>
      <c r="B5" s="84"/>
      <c r="C5" s="84"/>
      <c r="D5" s="84"/>
      <c r="E5" s="84"/>
      <c r="F5" s="84"/>
      <c r="G5" s="84"/>
      <c r="H5" s="84"/>
      <c r="I5" s="84"/>
      <c r="J5" s="84"/>
      <c r="K5" s="84"/>
      <c r="L5" s="84"/>
      <c r="M5" s="84"/>
      <c r="N5" s="84"/>
      <c r="O5" s="84"/>
      <c r="P5" s="84"/>
      <c r="Q5" s="84"/>
    </row>
    <row r="6" spans="1:17" s="57" customFormat="1" ht="47.25" customHeight="1">
      <c r="A6" s="61"/>
      <c r="B6" s="62"/>
      <c r="C6" s="62"/>
      <c r="D6" s="62"/>
      <c r="E6" s="62"/>
      <c r="F6" s="62"/>
      <c r="G6" s="62"/>
      <c r="H6" s="62"/>
      <c r="I6" s="62"/>
      <c r="J6" s="62"/>
      <c r="K6" s="62"/>
      <c r="L6" s="62"/>
      <c r="M6" s="56"/>
    </row>
    <row r="7" spans="1:17" s="57" customFormat="1" ht="47.25" customHeight="1">
      <c r="A7" s="61"/>
      <c r="B7" s="62"/>
      <c r="C7" s="62"/>
      <c r="D7" s="62"/>
      <c r="E7" s="62"/>
      <c r="F7" s="62"/>
      <c r="G7" s="62"/>
      <c r="H7" s="62"/>
      <c r="I7" s="62"/>
      <c r="J7" s="62"/>
      <c r="K7" s="62"/>
      <c r="L7" s="62"/>
      <c r="M7" s="56"/>
    </row>
    <row r="8" spans="1:17" s="57" customFormat="1" ht="47.25" customHeight="1">
      <c r="A8" s="61"/>
      <c r="B8" s="62"/>
      <c r="C8" s="62"/>
      <c r="D8" s="62"/>
      <c r="E8" s="62"/>
      <c r="F8" s="62"/>
      <c r="G8" s="62"/>
      <c r="H8" s="62"/>
      <c r="I8" s="95" t="s">
        <v>40</v>
      </c>
      <c r="J8" s="96"/>
      <c r="K8" s="96"/>
      <c r="L8" s="96"/>
      <c r="M8" s="96"/>
      <c r="N8" s="96"/>
      <c r="O8" s="96"/>
      <c r="P8" s="96"/>
      <c r="Q8" s="97"/>
    </row>
    <row r="9" spans="1:17" s="57" customFormat="1" ht="47.25" customHeight="1">
      <c r="A9" s="61"/>
      <c r="B9" s="62"/>
      <c r="C9" s="62"/>
      <c r="D9" s="62"/>
      <c r="E9" s="62"/>
      <c r="F9" s="62"/>
      <c r="G9" s="62"/>
      <c r="H9" s="62"/>
      <c r="I9" s="98"/>
      <c r="J9" s="99"/>
      <c r="K9" s="99"/>
      <c r="L9" s="99"/>
      <c r="M9" s="99"/>
      <c r="N9" s="99"/>
      <c r="O9" s="99"/>
      <c r="P9" s="99"/>
      <c r="Q9" s="100"/>
    </row>
    <row r="10" spans="1:17" s="57" customFormat="1" ht="47.25" customHeight="1">
      <c r="A10" s="61"/>
      <c r="B10" s="62"/>
      <c r="C10" s="62"/>
      <c r="D10" s="62"/>
      <c r="E10" s="62"/>
      <c r="F10" s="62"/>
      <c r="G10" s="62"/>
      <c r="H10" s="62"/>
      <c r="I10" s="101"/>
      <c r="J10" s="102"/>
      <c r="K10" s="102"/>
      <c r="L10" s="102"/>
      <c r="M10" s="102"/>
      <c r="N10" s="102"/>
      <c r="O10" s="102"/>
      <c r="P10" s="102"/>
      <c r="Q10" s="103"/>
    </row>
    <row r="11" spans="1:17" s="57" customFormat="1" ht="90" customHeight="1">
      <c r="A11" s="61"/>
      <c r="B11" s="62"/>
      <c r="C11" s="62"/>
      <c r="D11" s="62"/>
      <c r="E11" s="62"/>
      <c r="F11" s="62"/>
      <c r="G11" s="62"/>
      <c r="H11" s="62"/>
      <c r="I11" s="96" t="s">
        <v>48</v>
      </c>
      <c r="J11" s="96"/>
      <c r="K11" s="96"/>
      <c r="L11" s="96"/>
      <c r="M11" s="96"/>
      <c r="N11" s="96"/>
      <c r="O11" s="96"/>
      <c r="P11" s="96"/>
      <c r="Q11" s="96"/>
    </row>
    <row r="12" spans="1:17" ht="54.75" customHeight="1">
      <c r="A12" s="118" t="s">
        <v>46</v>
      </c>
      <c r="B12" s="118"/>
      <c r="C12" s="118"/>
      <c r="D12" s="118"/>
      <c r="E12" s="118"/>
      <c r="F12" s="118"/>
      <c r="G12" s="118"/>
      <c r="H12" s="118"/>
      <c r="I12" s="99"/>
      <c r="J12" s="99"/>
      <c r="K12" s="99"/>
      <c r="L12" s="99"/>
      <c r="M12" s="99"/>
      <c r="N12" s="99"/>
      <c r="O12" s="99"/>
      <c r="P12" s="99"/>
      <c r="Q12" s="99"/>
    </row>
    <row r="13" spans="1:17" ht="15" customHeight="1">
      <c r="A13" s="118"/>
      <c r="B13" s="118"/>
      <c r="C13" s="118"/>
      <c r="D13" s="118"/>
      <c r="E13" s="118"/>
      <c r="F13" s="118"/>
      <c r="G13" s="118"/>
      <c r="H13" s="118"/>
      <c r="I13" s="99"/>
      <c r="J13" s="99"/>
      <c r="K13" s="99"/>
      <c r="L13" s="99"/>
      <c r="M13" s="99"/>
      <c r="N13" s="99"/>
      <c r="O13" s="99"/>
      <c r="P13" s="99"/>
      <c r="Q13" s="99"/>
    </row>
    <row r="14" spans="1:17" ht="15" customHeight="1">
      <c r="A14" s="118"/>
      <c r="B14" s="118"/>
      <c r="C14" s="118"/>
      <c r="D14" s="118"/>
      <c r="E14" s="118"/>
      <c r="F14" s="118"/>
      <c r="G14" s="118"/>
      <c r="H14" s="118"/>
      <c r="I14" s="81"/>
      <c r="J14" s="81"/>
      <c r="K14" s="81"/>
      <c r="L14" s="81"/>
      <c r="M14" s="81"/>
      <c r="N14" s="81"/>
      <c r="O14" s="81"/>
      <c r="P14" s="81"/>
      <c r="Q14" s="81"/>
    </row>
    <row r="15" spans="1:17">
      <c r="A15" s="118"/>
      <c r="B15" s="118"/>
      <c r="C15" s="118"/>
      <c r="D15" s="118"/>
      <c r="E15" s="118"/>
      <c r="F15" s="118"/>
      <c r="G15" s="118"/>
      <c r="H15" s="118"/>
    </row>
    <row r="16" spans="1:17" s="25" customFormat="1" ht="20.100000000000001" customHeight="1" thickBot="1">
      <c r="A16" s="118"/>
      <c r="B16" s="118"/>
      <c r="C16" s="118"/>
      <c r="D16" s="118"/>
      <c r="E16" s="118"/>
      <c r="F16" s="118"/>
      <c r="G16" s="118"/>
      <c r="H16" s="118"/>
      <c r="I16" s="4"/>
      <c r="J16" s="4"/>
      <c r="K16" s="74" t="s">
        <v>25</v>
      </c>
      <c r="L16" s="74" t="s">
        <v>29</v>
      </c>
      <c r="M16" s="15"/>
    </row>
    <row r="17" spans="1:13" s="25" customFormat="1" ht="20.100000000000001" customHeight="1" thickBot="1">
      <c r="A17" s="80"/>
      <c r="B17" s="75"/>
      <c r="C17" s="80"/>
      <c r="D17" s="80"/>
      <c r="E17" s="80"/>
      <c r="F17" s="80"/>
      <c r="G17" s="80"/>
      <c r="H17" s="80"/>
      <c r="I17" s="4"/>
      <c r="J17" s="4"/>
      <c r="K17" s="113" t="s">
        <v>44</v>
      </c>
      <c r="L17" s="113"/>
      <c r="M17" s="113"/>
    </row>
    <row r="18" spans="1:13" s="25" customFormat="1" ht="20.100000000000001" customHeight="1" thickBot="1">
      <c r="A18" s="80"/>
      <c r="B18" s="75"/>
      <c r="C18" s="80"/>
      <c r="D18" s="80"/>
      <c r="E18" s="80"/>
      <c r="F18" s="80"/>
      <c r="G18" s="80"/>
      <c r="H18" s="80"/>
      <c r="I18" s="4"/>
      <c r="J18" s="4"/>
      <c r="K18" s="117" t="s">
        <v>45</v>
      </c>
      <c r="L18" s="117"/>
      <c r="M18" s="117"/>
    </row>
    <row r="19" spans="1:13" ht="19.5" thickBot="1">
      <c r="A19" s="79" t="s">
        <v>4</v>
      </c>
      <c r="B19" s="3"/>
      <c r="C19" s="82" t="s">
        <v>26</v>
      </c>
      <c r="D19" s="82"/>
      <c r="E19" s="82"/>
      <c r="F19" s="82"/>
      <c r="G19" s="82"/>
      <c r="H19" s="82"/>
      <c r="I19" s="5"/>
      <c r="J19" s="5"/>
      <c r="K19" s="114" t="s">
        <v>47</v>
      </c>
      <c r="L19" s="115"/>
      <c r="M19" s="116"/>
    </row>
    <row r="20" spans="1:13" ht="16.5" thickBot="1">
      <c r="C20" s="37"/>
      <c r="D20" s="38"/>
      <c r="E20" s="38"/>
      <c r="F20" s="38"/>
      <c r="G20" s="38"/>
      <c r="H20" s="38"/>
      <c r="I20" s="6"/>
      <c r="J20" s="6"/>
      <c r="K20" s="6"/>
      <c r="L20" s="59"/>
      <c r="M20" s="7"/>
    </row>
    <row r="21" spans="1:13" ht="26.1" customHeight="1" thickBot="1">
      <c r="A21" s="46"/>
      <c r="C21" s="35" t="s">
        <v>0</v>
      </c>
      <c r="D21" s="35" t="s">
        <v>15</v>
      </c>
      <c r="E21" s="35" t="s">
        <v>16</v>
      </c>
      <c r="F21" s="35" t="s">
        <v>17</v>
      </c>
      <c r="G21" s="35" t="s">
        <v>18</v>
      </c>
      <c r="H21" s="35" t="s">
        <v>19</v>
      </c>
      <c r="K21" s="35" t="s">
        <v>0</v>
      </c>
      <c r="L21" s="35" t="s">
        <v>1</v>
      </c>
      <c r="M21" s="35" t="s">
        <v>2</v>
      </c>
    </row>
    <row r="22" spans="1:13">
      <c r="A22" s="46"/>
      <c r="C22" s="8" t="s">
        <v>10</v>
      </c>
      <c r="D22" s="66">
        <f ca="1">RAND()*10-RAND()*10</f>
        <v>-2.3425229957834901</v>
      </c>
      <c r="E22" s="66">
        <f t="shared" ref="E22:H30" ca="1" si="0">RAND()*10-RAND()*10</f>
        <v>-2.2670748672675707</v>
      </c>
      <c r="F22" s="66">
        <f t="shared" ca="1" si="0"/>
        <v>1.9104780814133757</v>
      </c>
      <c r="G22" s="66">
        <f t="shared" ca="1" si="0"/>
        <v>-0.92168625983827912</v>
      </c>
      <c r="H22" s="66">
        <f t="shared" ca="1" si="0"/>
        <v>9.4634306703118121E-2</v>
      </c>
      <c r="I22" s="10"/>
      <c r="J22" s="10"/>
      <c r="K22" s="30" t="str">
        <f>C22</f>
        <v>K1</v>
      </c>
      <c r="L22" s="67" t="str">
        <f ca="1">IF(RANDBETWEEN(1,2)=1,"Max","Min")</f>
        <v>Max</v>
      </c>
      <c r="M22" s="26">
        <f ca="1">IF($K$19="Kriterin Yönüne Göre",IF(L22="Max",MAX(D22:H22),MIN(D22:H22)),AVERAGE(D22:H22))</f>
        <v>-0.70523434695456921</v>
      </c>
    </row>
    <row r="23" spans="1:13">
      <c r="A23" s="46"/>
      <c r="C23" s="8" t="s">
        <v>11</v>
      </c>
      <c r="D23" s="66">
        <f t="shared" ref="D23:D30" ca="1" si="1">RAND()*10-RAND()*10</f>
        <v>1.2702395885102087</v>
      </c>
      <c r="E23" s="66">
        <f t="shared" ca="1" si="0"/>
        <v>-4.7244256634061443</v>
      </c>
      <c r="F23" s="66">
        <f t="shared" ca="1" si="0"/>
        <v>-5.8800911157534452</v>
      </c>
      <c r="G23" s="66">
        <f t="shared" ca="1" si="0"/>
        <v>3.9725497276675279</v>
      </c>
      <c r="H23" s="66">
        <f t="shared" ca="1" si="0"/>
        <v>3.2924804466419255</v>
      </c>
      <c r="I23" s="10"/>
      <c r="J23" s="10"/>
      <c r="K23" s="30" t="str">
        <f t="shared" ref="K23:K30" si="2">C23</f>
        <v>K2</v>
      </c>
      <c r="L23" s="67" t="str">
        <f t="shared" ref="L23:L30" ca="1" si="3">IF(RANDBETWEEN(1,2)=1,"Max","Min")</f>
        <v>Min</v>
      </c>
      <c r="M23" s="26">
        <f t="shared" ref="M23:M30" ca="1" si="4">IF($K$19="Kriterin Yönüne Göre",IF(L23="Max",MAX(D23:H23),MIN(D23:H23)),AVERAGE(D23:H23))</f>
        <v>-0.41384940326798547</v>
      </c>
    </row>
    <row r="24" spans="1:13">
      <c r="C24" s="8" t="s">
        <v>12</v>
      </c>
      <c r="D24" s="66">
        <f t="shared" ca="1" si="1"/>
        <v>-1.2243758246660663</v>
      </c>
      <c r="E24" s="66">
        <f t="shared" ca="1" si="0"/>
        <v>1.0635666102589436</v>
      </c>
      <c r="F24" s="66">
        <f t="shared" ca="1" si="0"/>
        <v>-2.7342399552898664</v>
      </c>
      <c r="G24" s="66">
        <f t="shared" ca="1" si="0"/>
        <v>-3.7386381099448354</v>
      </c>
      <c r="H24" s="66">
        <f t="shared" ca="1" si="0"/>
        <v>2.1665717269050768</v>
      </c>
      <c r="I24" s="10"/>
      <c r="J24" s="10"/>
      <c r="K24" s="30" t="str">
        <f t="shared" si="2"/>
        <v>K3</v>
      </c>
      <c r="L24" s="67" t="str">
        <f t="shared" ca="1" si="3"/>
        <v>Max</v>
      </c>
      <c r="M24" s="26">
        <f t="shared" ca="1" si="4"/>
        <v>-0.89342311054734957</v>
      </c>
    </row>
    <row r="25" spans="1:13">
      <c r="C25" s="8" t="s">
        <v>13</v>
      </c>
      <c r="D25" s="66">
        <f t="shared" ca="1" si="1"/>
        <v>0.65881193008388728</v>
      </c>
      <c r="E25" s="66">
        <f t="shared" ca="1" si="0"/>
        <v>-1.1406134393840972</v>
      </c>
      <c r="F25" s="66">
        <f t="shared" ca="1" si="0"/>
        <v>-6.7262008507371247</v>
      </c>
      <c r="G25" s="66">
        <f t="shared" ca="1" si="0"/>
        <v>3.7210507389707592</v>
      </c>
      <c r="H25" s="66">
        <f t="shared" ca="1" si="0"/>
        <v>0.98508008362119792</v>
      </c>
      <c r="I25" s="10"/>
      <c r="J25" s="10"/>
      <c r="K25" s="30" t="str">
        <f t="shared" si="2"/>
        <v>K4</v>
      </c>
      <c r="L25" s="67" t="str">
        <f t="shared" ca="1" si="3"/>
        <v>Min</v>
      </c>
      <c r="M25" s="26">
        <f t="shared" ca="1" si="4"/>
        <v>-0.50037430748907552</v>
      </c>
    </row>
    <row r="26" spans="1:13">
      <c r="C26" s="8" t="s">
        <v>14</v>
      </c>
      <c r="D26" s="66">
        <f t="shared" ca="1" si="1"/>
        <v>1.0563162979397651</v>
      </c>
      <c r="E26" s="66">
        <f t="shared" ca="1" si="0"/>
        <v>2.2560979343584613</v>
      </c>
      <c r="F26" s="66">
        <f t="shared" ca="1" si="0"/>
        <v>3.0886196037563947</v>
      </c>
      <c r="G26" s="66">
        <f t="shared" ca="1" si="0"/>
        <v>-1.8509497343638897</v>
      </c>
      <c r="H26" s="66">
        <f t="shared" ca="1" si="0"/>
        <v>-3.0301662867635883</v>
      </c>
      <c r="I26" s="10"/>
      <c r="J26" s="10"/>
      <c r="K26" s="30" t="str">
        <f t="shared" si="2"/>
        <v>K5</v>
      </c>
      <c r="L26" s="67" t="str">
        <f t="shared" ca="1" si="3"/>
        <v>Min</v>
      </c>
      <c r="M26" s="26">
        <f t="shared" ca="1" si="4"/>
        <v>0.30398356298542861</v>
      </c>
    </row>
    <row r="27" spans="1:13">
      <c r="C27" s="8" t="s">
        <v>20</v>
      </c>
      <c r="D27" s="66">
        <f t="shared" ca="1" si="1"/>
        <v>-0.70043486288409973</v>
      </c>
      <c r="E27" s="66">
        <f t="shared" ca="1" si="0"/>
        <v>-1.4507890497905898</v>
      </c>
      <c r="F27" s="66">
        <f t="shared" ca="1" si="0"/>
        <v>-4.1092425294205626</v>
      </c>
      <c r="G27" s="66">
        <f t="shared" ca="1" si="0"/>
        <v>0.70422122607261439</v>
      </c>
      <c r="H27" s="66">
        <f t="shared" ca="1" si="0"/>
        <v>1.0154298304158944</v>
      </c>
      <c r="K27" s="30" t="str">
        <f t="shared" si="2"/>
        <v>K6</v>
      </c>
      <c r="L27" s="67" t="str">
        <f t="shared" ca="1" si="3"/>
        <v>Max</v>
      </c>
      <c r="M27" s="26">
        <f t="shared" ca="1" si="4"/>
        <v>-0.90816307712134869</v>
      </c>
    </row>
    <row r="28" spans="1:13">
      <c r="C28" s="8" t="s">
        <v>21</v>
      </c>
      <c r="D28" s="66">
        <f t="shared" ca="1" si="1"/>
        <v>6.9940906244020757</v>
      </c>
      <c r="E28" s="66">
        <f t="shared" ca="1" si="0"/>
        <v>4.6919494947358338</v>
      </c>
      <c r="F28" s="66">
        <f t="shared" ca="1" si="0"/>
        <v>-3.9489170995633209</v>
      </c>
      <c r="G28" s="66">
        <f t="shared" ca="1" si="0"/>
        <v>-5.0655862484579917</v>
      </c>
      <c r="H28" s="66">
        <f t="shared" ca="1" si="0"/>
        <v>-5.3581162796383435</v>
      </c>
      <c r="K28" s="30" t="str">
        <f t="shared" si="2"/>
        <v>K7</v>
      </c>
      <c r="L28" s="67" t="str">
        <f t="shared" ca="1" si="3"/>
        <v>Min</v>
      </c>
      <c r="M28" s="26">
        <f t="shared" ca="1" si="4"/>
        <v>-0.53731590170434917</v>
      </c>
    </row>
    <row r="29" spans="1:13">
      <c r="C29" s="8" t="s">
        <v>22</v>
      </c>
      <c r="D29" s="66">
        <f t="shared" ca="1" si="1"/>
        <v>6.0973657576486442</v>
      </c>
      <c r="E29" s="66">
        <f t="shared" ca="1" si="0"/>
        <v>4.354490767442087</v>
      </c>
      <c r="F29" s="66">
        <f t="shared" ca="1" si="0"/>
        <v>0.88118428388391745</v>
      </c>
      <c r="G29" s="66">
        <f t="shared" ca="1" si="0"/>
        <v>0.78112444195900199</v>
      </c>
      <c r="H29" s="66">
        <f t="shared" ca="1" si="0"/>
        <v>1.4266006306868317</v>
      </c>
      <c r="K29" s="30" t="str">
        <f t="shared" si="2"/>
        <v>K8</v>
      </c>
      <c r="L29" s="67" t="str">
        <f t="shared" ca="1" si="3"/>
        <v>Min</v>
      </c>
      <c r="M29" s="26">
        <f t="shared" ca="1" si="4"/>
        <v>2.708153176324096</v>
      </c>
    </row>
    <row r="30" spans="1:13" ht="15" thickBot="1">
      <c r="C30" s="8" t="s">
        <v>23</v>
      </c>
      <c r="D30" s="66">
        <f t="shared" ca="1" si="1"/>
        <v>3.3269228092310623</v>
      </c>
      <c r="E30" s="66">
        <f t="shared" ca="1" si="0"/>
        <v>-1.7088566022574785</v>
      </c>
      <c r="F30" s="66">
        <f t="shared" ca="1" si="0"/>
        <v>-1.758367220378509</v>
      </c>
      <c r="G30" s="66">
        <f t="shared" ca="1" si="0"/>
        <v>-1.8887510621587538</v>
      </c>
      <c r="H30" s="66">
        <f t="shared" ca="1" si="0"/>
        <v>-0.71004681501941724</v>
      </c>
      <c r="K30" s="68" t="str">
        <f t="shared" si="2"/>
        <v>K9</v>
      </c>
      <c r="L30" s="76" t="str">
        <f t="shared" ca="1" si="3"/>
        <v>Min</v>
      </c>
      <c r="M30" s="43">
        <f t="shared" ca="1" si="4"/>
        <v>-0.5478197781166193</v>
      </c>
    </row>
    <row r="31" spans="1:13" ht="15" thickBot="1">
      <c r="C31" s="8"/>
      <c r="D31" s="9"/>
      <c r="E31" s="9"/>
      <c r="F31" s="9"/>
      <c r="G31" s="9"/>
      <c r="H31" s="9"/>
    </row>
    <row r="32" spans="1:13" s="25" customFormat="1" ht="20.100000000000001" customHeight="1" thickBot="1">
      <c r="A32" s="58" t="s">
        <v>5</v>
      </c>
      <c r="B32" s="3"/>
      <c r="C32" s="82" t="s">
        <v>27</v>
      </c>
      <c r="D32" s="82"/>
      <c r="E32" s="82"/>
      <c r="F32" s="82"/>
      <c r="G32" s="82"/>
      <c r="H32" s="82"/>
      <c r="I32" s="45"/>
      <c r="J32" s="4"/>
      <c r="K32" s="4"/>
      <c r="L32" s="4"/>
      <c r="M32" s="2"/>
    </row>
    <row r="33" spans="1:13" ht="15" thickBot="1"/>
    <row r="34" spans="1:13" ht="26.1" customHeight="1" thickBot="1">
      <c r="C34" s="36" t="str">
        <f t="shared" ref="C34:H34" si="5">C21</f>
        <v>KRİTERLER</v>
      </c>
      <c r="D34" s="36" t="str">
        <f t="shared" si="5"/>
        <v>A1</v>
      </c>
      <c r="E34" s="36" t="str">
        <f t="shared" si="5"/>
        <v>A2</v>
      </c>
      <c r="F34" s="36" t="str">
        <f t="shared" si="5"/>
        <v>A3</v>
      </c>
      <c r="G34" s="36" t="str">
        <f t="shared" si="5"/>
        <v>A4</v>
      </c>
      <c r="H34" s="36" t="str">
        <f t="shared" si="5"/>
        <v>A5</v>
      </c>
      <c r="I34" s="11"/>
      <c r="J34" s="11"/>
      <c r="K34" s="11"/>
      <c r="L34" s="11"/>
    </row>
    <row r="35" spans="1:13">
      <c r="C35" s="27" t="str">
        <f t="shared" ref="C35:C43" si="6">C22</f>
        <v>K1</v>
      </c>
      <c r="D35" s="28">
        <f ca="1">D22-$M22</f>
        <v>-1.6372886488289209</v>
      </c>
      <c r="E35" s="28">
        <f ca="1">E22-$M22</f>
        <v>-1.5618405203130015</v>
      </c>
      <c r="F35" s="28">
        <f t="shared" ref="F35:G35" ca="1" si="7">F22-$M22</f>
        <v>2.6157124283679449</v>
      </c>
      <c r="G35" s="28">
        <f t="shared" ca="1" si="7"/>
        <v>-0.21645191288370991</v>
      </c>
      <c r="H35" s="28">
        <f ca="1">H22-$M22</f>
        <v>0.79986865365768733</v>
      </c>
      <c r="I35" s="11"/>
      <c r="J35" s="12"/>
      <c r="K35" s="12"/>
      <c r="L35" s="13"/>
    </row>
    <row r="36" spans="1:13">
      <c r="C36" s="27" t="str">
        <f t="shared" si="6"/>
        <v>K2</v>
      </c>
      <c r="D36" s="28">
        <f t="shared" ref="D36:H42" ca="1" si="8">D23-$M23</f>
        <v>1.6840889917781943</v>
      </c>
      <c r="E36" s="28">
        <f ca="1">E23-$M23</f>
        <v>-4.3105762601381592</v>
      </c>
      <c r="F36" s="28">
        <f t="shared" ca="1" si="8"/>
        <v>-5.4662417124854601</v>
      </c>
      <c r="G36" s="28">
        <f t="shared" ca="1" si="8"/>
        <v>4.386399130935513</v>
      </c>
      <c r="H36" s="28">
        <f t="shared" ca="1" si="8"/>
        <v>3.7063298499099111</v>
      </c>
      <c r="I36" s="9"/>
      <c r="J36" s="9"/>
      <c r="K36" s="9"/>
      <c r="L36" s="13"/>
    </row>
    <row r="37" spans="1:13">
      <c r="C37" s="27" t="str">
        <f t="shared" si="6"/>
        <v>K3</v>
      </c>
      <c r="D37" s="28">
        <f t="shared" ca="1" si="8"/>
        <v>-0.33095271411871674</v>
      </c>
      <c r="E37" s="28">
        <f ca="1">E24-$M24</f>
        <v>1.9569897208062932</v>
      </c>
      <c r="F37" s="28">
        <f t="shared" ca="1" si="8"/>
        <v>-1.8408168447425168</v>
      </c>
      <c r="G37" s="28">
        <f t="shared" ca="1" si="8"/>
        <v>-2.845214999397486</v>
      </c>
      <c r="H37" s="28">
        <f t="shared" ca="1" si="8"/>
        <v>3.0599948374524262</v>
      </c>
      <c r="I37" s="12"/>
      <c r="J37" s="12"/>
      <c r="K37" s="12"/>
      <c r="L37" s="13"/>
    </row>
    <row r="38" spans="1:13">
      <c r="C38" s="27" t="str">
        <f t="shared" si="6"/>
        <v>K4</v>
      </c>
      <c r="D38" s="28">
        <f t="shared" ca="1" si="8"/>
        <v>1.1591862375729627</v>
      </c>
      <c r="E38" s="28">
        <f ca="1">E25-$M25</f>
        <v>-0.64023913189502168</v>
      </c>
      <c r="F38" s="28">
        <f t="shared" ca="1" si="8"/>
        <v>-6.2258265432480488</v>
      </c>
      <c r="G38" s="28">
        <f t="shared" ca="1" si="8"/>
        <v>4.2214250464598351</v>
      </c>
      <c r="H38" s="28">
        <f t="shared" ca="1" si="8"/>
        <v>1.4854543911102733</v>
      </c>
      <c r="I38" s="9"/>
      <c r="J38" s="9"/>
      <c r="K38" s="9"/>
      <c r="L38" s="13"/>
    </row>
    <row r="39" spans="1:13">
      <c r="C39" s="27" t="str">
        <f t="shared" si="6"/>
        <v>K5</v>
      </c>
      <c r="D39" s="28">
        <f t="shared" ca="1" si="8"/>
        <v>0.7523327349543365</v>
      </c>
      <c r="E39" s="28">
        <f ca="1">E26-$M26</f>
        <v>1.9521143713730327</v>
      </c>
      <c r="F39" s="28">
        <f t="shared" ca="1" si="8"/>
        <v>2.784636040770966</v>
      </c>
      <c r="G39" s="28">
        <f t="shared" ca="1" si="8"/>
        <v>-2.1549332973493183</v>
      </c>
      <c r="H39" s="28">
        <f t="shared" ca="1" si="8"/>
        <v>-3.334149849749017</v>
      </c>
      <c r="I39" s="12"/>
      <c r="J39" s="12"/>
      <c r="K39" s="12"/>
      <c r="L39" s="13"/>
    </row>
    <row r="40" spans="1:13">
      <c r="C40" s="27" t="str">
        <f t="shared" si="6"/>
        <v>K6</v>
      </c>
      <c r="D40" s="28">
        <f t="shared" ca="1" si="8"/>
        <v>0.20772821423724896</v>
      </c>
      <c r="E40" s="28">
        <f ca="1">E27-$M27</f>
        <v>-0.54262597266924106</v>
      </c>
      <c r="F40" s="28">
        <f t="shared" ca="1" si="8"/>
        <v>-3.2010794522992141</v>
      </c>
      <c r="G40" s="28">
        <f t="shared" ca="1" si="8"/>
        <v>1.6123843031939631</v>
      </c>
      <c r="H40" s="28">
        <f t="shared" ca="1" si="8"/>
        <v>1.9235929075372431</v>
      </c>
      <c r="I40" s="12"/>
      <c r="J40" s="12"/>
      <c r="K40" s="12"/>
      <c r="L40" s="13"/>
    </row>
    <row r="41" spans="1:13">
      <c r="C41" s="27" t="str">
        <f t="shared" si="6"/>
        <v>K7</v>
      </c>
      <c r="D41" s="28">
        <f t="shared" ca="1" si="8"/>
        <v>7.5314065261064247</v>
      </c>
      <c r="E41" s="28">
        <f t="shared" ca="1" si="8"/>
        <v>5.2292653964401827</v>
      </c>
      <c r="F41" s="28">
        <f t="shared" ca="1" si="8"/>
        <v>-3.411601197858972</v>
      </c>
      <c r="G41" s="28">
        <f t="shared" ca="1" si="8"/>
        <v>-4.5282703467536427</v>
      </c>
      <c r="H41" s="28">
        <f t="shared" ca="1" si="8"/>
        <v>-4.8208003779339945</v>
      </c>
      <c r="I41" s="12"/>
      <c r="J41" s="12"/>
      <c r="K41" s="12"/>
      <c r="L41" s="13"/>
    </row>
    <row r="42" spans="1:13">
      <c r="C42" s="27" t="str">
        <f t="shared" si="6"/>
        <v>K8</v>
      </c>
      <c r="D42" s="28">
        <f t="shared" ca="1" si="8"/>
        <v>3.3892125813245482</v>
      </c>
      <c r="E42" s="28">
        <f t="shared" ca="1" si="8"/>
        <v>1.6463375911179909</v>
      </c>
      <c r="F42" s="28">
        <f t="shared" ca="1" si="8"/>
        <v>-1.8269688924401786</v>
      </c>
      <c r="G42" s="28">
        <f t="shared" ca="1" si="8"/>
        <v>-1.927028734365094</v>
      </c>
      <c r="H42" s="28">
        <f t="shared" ca="1" si="8"/>
        <v>-1.2815525456372643</v>
      </c>
      <c r="I42" s="12"/>
      <c r="J42" s="12"/>
      <c r="K42" s="12"/>
      <c r="L42" s="13"/>
    </row>
    <row r="43" spans="1:13">
      <c r="C43" s="27" t="str">
        <f t="shared" si="6"/>
        <v>K9</v>
      </c>
      <c r="D43" s="28">
        <f ca="1">D30-$M30</f>
        <v>3.8747425873476815</v>
      </c>
      <c r="E43" s="28">
        <f ca="1">E30-$M30</f>
        <v>-1.1610368241408593</v>
      </c>
      <c r="F43" s="28">
        <f t="shared" ref="F43:G43" ca="1" si="9">F30-$M30</f>
        <v>-1.2105474422618898</v>
      </c>
      <c r="G43" s="28">
        <f t="shared" ca="1" si="9"/>
        <v>-1.3409312840421346</v>
      </c>
      <c r="H43" s="28">
        <f ca="1">H30-$M30</f>
        <v>-0.16222703690279794</v>
      </c>
    </row>
    <row r="44" spans="1:13" ht="15" thickBot="1">
      <c r="C44" s="39"/>
      <c r="D44" s="40"/>
      <c r="E44" s="41"/>
      <c r="F44" s="41"/>
      <c r="G44" s="41"/>
      <c r="H44" s="41"/>
    </row>
    <row r="45" spans="1:13" s="25" customFormat="1" ht="20.100000000000001" customHeight="1" thickBot="1">
      <c r="A45" s="58" t="s">
        <v>6</v>
      </c>
      <c r="B45" s="3"/>
      <c r="C45" s="82" t="s">
        <v>30</v>
      </c>
      <c r="D45" s="82"/>
      <c r="E45" s="82"/>
      <c r="F45" s="82"/>
      <c r="G45" s="82"/>
      <c r="H45" s="82"/>
      <c r="I45" s="4"/>
      <c r="J45" s="4"/>
      <c r="K45" s="4"/>
      <c r="L45" s="4"/>
      <c r="M45" s="2"/>
    </row>
    <row r="46" spans="1:13" ht="15" thickBot="1">
      <c r="C46" s="14"/>
      <c r="D46" s="15"/>
      <c r="E46" s="16"/>
      <c r="F46" s="16"/>
      <c r="G46" s="16"/>
      <c r="H46" s="16"/>
      <c r="I46" s="17"/>
      <c r="J46" s="17"/>
      <c r="K46" s="17"/>
    </row>
    <row r="47" spans="1:13" ht="26.1" customHeight="1" thickBot="1">
      <c r="C47" s="36" t="str">
        <f t="shared" ref="C47:H47" si="10">C34</f>
        <v>KRİTERLER</v>
      </c>
      <c r="D47" s="36" t="str">
        <f t="shared" si="10"/>
        <v>A1</v>
      </c>
      <c r="E47" s="36" t="str">
        <f t="shared" si="10"/>
        <v>A2</v>
      </c>
      <c r="F47" s="36" t="str">
        <f t="shared" si="10"/>
        <v>A3</v>
      </c>
      <c r="G47" s="36" t="str">
        <f t="shared" si="10"/>
        <v>A4</v>
      </c>
      <c r="H47" s="36" t="str">
        <f t="shared" si="10"/>
        <v>A5</v>
      </c>
      <c r="I47" s="18"/>
      <c r="J47" s="18"/>
      <c r="K47" s="18"/>
      <c r="L47" s="11"/>
    </row>
    <row r="48" spans="1:13">
      <c r="C48" s="27" t="str">
        <f t="shared" ref="C48:C56" si="11">C22</f>
        <v>K1</v>
      </c>
      <c r="D48" s="29">
        <f ca="1">IF($L22="Max",ABS(MIN($D35:$H35)-ABS(D35)),ABS(MAX($D35:$H35)-ABS(D35)))</f>
        <v>3.2745772976578418</v>
      </c>
      <c r="E48" s="29">
        <f ca="1">IF($L22="Max",ABS(MIN($D35:$H35)-ABS(E35)),ABS(MAX($D35:$H35)-ABS(E35)))</f>
        <v>3.1991291691419224</v>
      </c>
      <c r="F48" s="29">
        <f t="shared" ref="F48:H49" ca="1" si="12">IF($L22="Max",ABS(MIN($D35:$H35)-ABS(F35)),ABS(MAX($D35:$H35)-ABS(F35)))</f>
        <v>4.253001077196866</v>
      </c>
      <c r="G48" s="29">
        <f t="shared" ca="1" si="12"/>
        <v>1.8537405617126308</v>
      </c>
      <c r="H48" s="29">
        <f t="shared" ca="1" si="12"/>
        <v>2.4371573024866082</v>
      </c>
      <c r="I48" s="19"/>
      <c r="J48" s="19"/>
      <c r="K48" s="19"/>
      <c r="L48" s="20"/>
    </row>
    <row r="49" spans="1:22">
      <c r="C49" s="27" t="str">
        <f t="shared" si="11"/>
        <v>K2</v>
      </c>
      <c r="D49" s="29">
        <f ca="1">IF($L23="Max",ABS(MIN($D36:$H36)-ABS(D36)),ABS(MAX($D36:$H36)-ABS(D36)))</f>
        <v>2.7023101391573188</v>
      </c>
      <c r="E49" s="29">
        <f ca="1">IF($L23="Max",ABS(MIN($D36:$H36)-ABS(E36)),ABS(MAX($D36:$H36)-ABS(E36)))</f>
        <v>7.5822870797353836E-2</v>
      </c>
      <c r="F49" s="29">
        <f t="shared" ca="1" si="12"/>
        <v>1.0798425815499471</v>
      </c>
      <c r="G49" s="29">
        <f t="shared" ca="1" si="12"/>
        <v>0</v>
      </c>
      <c r="H49" s="29">
        <f t="shared" ca="1" si="12"/>
        <v>0.68006928102560193</v>
      </c>
      <c r="I49" s="20"/>
      <c r="J49" s="20"/>
      <c r="K49" s="20"/>
      <c r="L49" s="20"/>
    </row>
    <row r="50" spans="1:22">
      <c r="C50" s="27" t="str">
        <f t="shared" si="11"/>
        <v>K3</v>
      </c>
      <c r="D50" s="29">
        <f t="shared" ref="D50:H56" ca="1" si="13">IF($L24="Max",ABS(MIN($D37:$H37)-ABS(D37)),ABS(MAX($D37:$H37)-ABS(D37)))</f>
        <v>3.176167713516203</v>
      </c>
      <c r="E50" s="29">
        <f t="shared" ca="1" si="13"/>
        <v>4.802204720203779</v>
      </c>
      <c r="F50" s="29">
        <f t="shared" ca="1" si="13"/>
        <v>4.6860318441400031</v>
      </c>
      <c r="G50" s="29">
        <f t="shared" ca="1" si="13"/>
        <v>5.690429998794972</v>
      </c>
      <c r="H50" s="29">
        <f t="shared" ca="1" si="13"/>
        <v>5.9052098368499122</v>
      </c>
      <c r="I50" s="19"/>
      <c r="J50" s="19"/>
      <c r="K50" s="19"/>
      <c r="L50" s="20"/>
    </row>
    <row r="51" spans="1:22">
      <c r="C51" s="27" t="str">
        <f t="shared" si="11"/>
        <v>K4</v>
      </c>
      <c r="D51" s="29">
        <f t="shared" ca="1" si="13"/>
        <v>3.0622388088868724</v>
      </c>
      <c r="E51" s="29">
        <f t="shared" ca="1" si="13"/>
        <v>3.5811859145648133</v>
      </c>
      <c r="F51" s="29">
        <f t="shared" ca="1" si="13"/>
        <v>2.0044014967882138</v>
      </c>
      <c r="G51" s="29">
        <f t="shared" ca="1" si="13"/>
        <v>0</v>
      </c>
      <c r="H51" s="29">
        <f t="shared" ca="1" si="13"/>
        <v>2.7359706553495617</v>
      </c>
      <c r="I51" s="20"/>
      <c r="J51" s="20"/>
      <c r="K51" s="20"/>
      <c r="L51" s="20"/>
    </row>
    <row r="52" spans="1:22">
      <c r="C52" s="27" t="str">
        <f t="shared" si="11"/>
        <v>K5</v>
      </c>
      <c r="D52" s="29">
        <f t="shared" ca="1" si="13"/>
        <v>2.0323033058166295</v>
      </c>
      <c r="E52" s="29">
        <f t="shared" ca="1" si="13"/>
        <v>0.83252166939793337</v>
      </c>
      <c r="F52" s="29">
        <f t="shared" ca="1" si="13"/>
        <v>0</v>
      </c>
      <c r="G52" s="29">
        <f t="shared" ca="1" si="13"/>
        <v>0.62970274342164778</v>
      </c>
      <c r="H52" s="29">
        <f t="shared" ca="1" si="13"/>
        <v>0.54951380897805091</v>
      </c>
      <c r="I52" s="19"/>
      <c r="J52" s="19"/>
      <c r="K52" s="19"/>
      <c r="L52" s="20"/>
    </row>
    <row r="53" spans="1:22">
      <c r="C53" s="27" t="str">
        <f t="shared" si="11"/>
        <v>K6</v>
      </c>
      <c r="D53" s="29">
        <f t="shared" ca="1" si="13"/>
        <v>3.4088076665364628</v>
      </c>
      <c r="E53" s="29">
        <f t="shared" ca="1" si="13"/>
        <v>3.7437054249684554</v>
      </c>
      <c r="F53" s="29">
        <f t="shared" ca="1" si="13"/>
        <v>6.4021589045984282</v>
      </c>
      <c r="G53" s="29">
        <f t="shared" ca="1" si="13"/>
        <v>4.813463755493177</v>
      </c>
      <c r="H53" s="29">
        <f t="shared" ca="1" si="13"/>
        <v>5.124672359836457</v>
      </c>
      <c r="I53" s="19"/>
      <c r="J53" s="19"/>
      <c r="K53" s="19"/>
      <c r="L53" s="20"/>
    </row>
    <row r="54" spans="1:22">
      <c r="C54" s="27" t="str">
        <f t="shared" si="11"/>
        <v>K7</v>
      </c>
      <c r="D54" s="29">
        <f t="shared" ca="1" si="13"/>
        <v>0</v>
      </c>
      <c r="E54" s="29">
        <f t="shared" ca="1" si="13"/>
        <v>2.302141129666242</v>
      </c>
      <c r="F54" s="29">
        <f t="shared" ca="1" si="13"/>
        <v>4.1198053282474527</v>
      </c>
      <c r="G54" s="29">
        <f t="shared" ca="1" si="13"/>
        <v>3.003136179352782</v>
      </c>
      <c r="H54" s="29">
        <f t="shared" ca="1" si="13"/>
        <v>2.7106061481724302</v>
      </c>
      <c r="I54" s="19"/>
      <c r="J54" s="19"/>
      <c r="K54" s="19"/>
      <c r="L54" s="20"/>
    </row>
    <row r="55" spans="1:22">
      <c r="C55" s="27" t="str">
        <f t="shared" si="11"/>
        <v>K8</v>
      </c>
      <c r="D55" s="29">
        <f t="shared" ca="1" si="13"/>
        <v>0</v>
      </c>
      <c r="E55" s="29">
        <f t="shared" ca="1" si="13"/>
        <v>1.7428749902065572</v>
      </c>
      <c r="F55" s="29">
        <f t="shared" ca="1" si="13"/>
        <v>1.5622436888843696</v>
      </c>
      <c r="G55" s="29">
        <f t="shared" ca="1" si="13"/>
        <v>1.4621838469594541</v>
      </c>
      <c r="H55" s="29">
        <f t="shared" ca="1" si="13"/>
        <v>2.1076600356872839</v>
      </c>
      <c r="I55" s="19"/>
      <c r="J55" s="19"/>
      <c r="K55" s="19"/>
      <c r="L55" s="20"/>
    </row>
    <row r="56" spans="1:22">
      <c r="C56" s="27" t="str">
        <f t="shared" si="11"/>
        <v>K9</v>
      </c>
      <c r="D56" s="29">
        <f t="shared" ca="1" si="13"/>
        <v>0</v>
      </c>
      <c r="E56" s="29">
        <f t="shared" ca="1" si="13"/>
        <v>2.7137057632068222</v>
      </c>
      <c r="F56" s="29">
        <f t="shared" ca="1" si="13"/>
        <v>2.6641951450857917</v>
      </c>
      <c r="G56" s="29">
        <f t="shared" ca="1" si="13"/>
        <v>2.5338113033055469</v>
      </c>
      <c r="H56" s="29">
        <f ca="1">IF($L30="Max",ABS(MIN($D43:$H43)-ABS(H43)),ABS(MAX($D43:$H43)-ABS(H43)))</f>
        <v>3.7125155504448837</v>
      </c>
      <c r="I56" s="19"/>
      <c r="J56" s="19"/>
      <c r="K56" s="19"/>
      <c r="L56" s="20"/>
    </row>
    <row r="57" spans="1:22" ht="15" thickBot="1">
      <c r="C57" s="39"/>
      <c r="D57" s="40"/>
      <c r="E57" s="41"/>
      <c r="F57" s="41"/>
      <c r="G57" s="41"/>
      <c r="H57" s="41"/>
    </row>
    <row r="58" spans="1:22" s="25" customFormat="1" ht="20.100000000000001" customHeight="1" thickBot="1">
      <c r="A58" s="58" t="s">
        <v>7</v>
      </c>
      <c r="B58" s="21"/>
      <c r="C58" s="82" t="s">
        <v>31</v>
      </c>
      <c r="D58" s="82"/>
      <c r="E58" s="82"/>
      <c r="F58" s="82"/>
      <c r="G58" s="82"/>
      <c r="H58" s="82"/>
      <c r="I58" s="22"/>
      <c r="J58" s="22"/>
      <c r="K58" s="22"/>
      <c r="L58" s="22"/>
      <c r="M58" s="2"/>
    </row>
    <row r="59" spans="1:22" ht="15" thickBot="1"/>
    <row r="60" spans="1:22" ht="26.1" customHeight="1" thickBot="1">
      <c r="C60" s="36" t="str">
        <f t="shared" ref="C60:H60" si="14">C21</f>
        <v>KRİTERLER</v>
      </c>
      <c r="D60" s="36" t="str">
        <f t="shared" si="14"/>
        <v>A1</v>
      </c>
      <c r="E60" s="36" t="str">
        <f t="shared" si="14"/>
        <v>A2</v>
      </c>
      <c r="F60" s="36" t="str">
        <f t="shared" si="14"/>
        <v>A3</v>
      </c>
      <c r="G60" s="36" t="str">
        <f t="shared" si="14"/>
        <v>A4</v>
      </c>
      <c r="H60" s="36" t="str">
        <f t="shared" si="14"/>
        <v>A5</v>
      </c>
      <c r="I60" s="18"/>
      <c r="J60" s="18"/>
      <c r="K60" s="18"/>
      <c r="L60" s="11"/>
    </row>
    <row r="61" spans="1:22">
      <c r="C61" s="30" t="str">
        <f t="shared" ref="C61:C69" si="15">C22</f>
        <v>K1</v>
      </c>
      <c r="D61" s="31">
        <f ca="1">LN(D48+1)</f>
        <v>1.4526852197591418</v>
      </c>
      <c r="E61" s="31">
        <f t="shared" ref="E61:H61" ca="1" si="16">LN(E48+1)</f>
        <v>1.4348771631107775</v>
      </c>
      <c r="F61" s="31">
        <f t="shared" ca="1" si="16"/>
        <v>1.6587995470349799</v>
      </c>
      <c r="G61" s="31">
        <f t="shared" ca="1" si="16"/>
        <v>1.0486306115283677</v>
      </c>
      <c r="H61" s="31">
        <f t="shared" ca="1" si="16"/>
        <v>1.2346447642008527</v>
      </c>
      <c r="I61" s="20"/>
      <c r="J61" s="20"/>
      <c r="K61" s="20"/>
      <c r="L61" s="20"/>
    </row>
    <row r="62" spans="1:22">
      <c r="C62" s="30" t="str">
        <f t="shared" si="15"/>
        <v>K2</v>
      </c>
      <c r="D62" s="31">
        <f ca="1">LN(D49+1)</f>
        <v>1.3089569867517699</v>
      </c>
      <c r="E62" s="31">
        <f t="shared" ref="E62:H62" ca="1" si="17">LN(E49+1)</f>
        <v>7.3085829970453986E-2</v>
      </c>
      <c r="F62" s="31">
        <f t="shared" ca="1" si="17"/>
        <v>0.7322922089020627</v>
      </c>
      <c r="G62" s="31">
        <f t="shared" ca="1" si="17"/>
        <v>0</v>
      </c>
      <c r="H62" s="31">
        <f t="shared" ca="1" si="17"/>
        <v>0.51883503127059094</v>
      </c>
      <c r="I62" s="19"/>
      <c r="J62" s="19"/>
      <c r="K62" s="19"/>
      <c r="L62" s="20"/>
    </row>
    <row r="63" spans="1:22">
      <c r="C63" s="30" t="str">
        <f t="shared" si="15"/>
        <v>K3</v>
      </c>
      <c r="D63" s="31">
        <f t="shared" ref="D63:H63" ca="1" si="18">LN(D50+1)</f>
        <v>1.4293940110565104</v>
      </c>
      <c r="E63" s="31">
        <f t="shared" ca="1" si="18"/>
        <v>1.7582379694965489</v>
      </c>
      <c r="F63" s="31">
        <f t="shared" ca="1" si="18"/>
        <v>1.7380126136598373</v>
      </c>
      <c r="G63" s="31">
        <f t="shared" ca="1" si="18"/>
        <v>1.9006781469318423</v>
      </c>
      <c r="H63" s="31">
        <f t="shared" ca="1" si="18"/>
        <v>1.9322761755160851</v>
      </c>
      <c r="I63" s="20"/>
      <c r="J63" s="20"/>
      <c r="K63" s="20"/>
      <c r="L63" s="20"/>
    </row>
    <row r="64" spans="1:22" ht="18" customHeight="1">
      <c r="C64" s="30" t="str">
        <f t="shared" si="15"/>
        <v>K4</v>
      </c>
      <c r="D64" s="31">
        <f t="shared" ref="D64:H64" ca="1" si="19">LN(D51+1)</f>
        <v>1.4017342523918823</v>
      </c>
      <c r="E64" s="31">
        <f t="shared" ca="1" si="19"/>
        <v>1.5219578979197441</v>
      </c>
      <c r="F64" s="31">
        <f t="shared" ca="1" si="19"/>
        <v>1.1000783790283086</v>
      </c>
      <c r="G64" s="31">
        <f t="shared" ca="1" si="19"/>
        <v>0</v>
      </c>
      <c r="H64" s="31">
        <f t="shared" ca="1" si="19"/>
        <v>1.3180076657719271</v>
      </c>
      <c r="I64" s="104" t="s">
        <v>39</v>
      </c>
      <c r="J64" s="105"/>
      <c r="K64" s="105"/>
      <c r="L64" s="105"/>
      <c r="M64" s="105"/>
      <c r="N64" s="105"/>
      <c r="O64" s="105"/>
      <c r="P64" s="105"/>
      <c r="Q64" s="105"/>
      <c r="R64" s="105"/>
      <c r="S64" s="105"/>
      <c r="T64" s="105"/>
      <c r="U64" s="105"/>
      <c r="V64" s="106"/>
    </row>
    <row r="65" spans="1:22" ht="15" customHeight="1">
      <c r="C65" s="30" t="str">
        <f t="shared" si="15"/>
        <v>K5</v>
      </c>
      <c r="D65" s="31">
        <f t="shared" ref="D65:H65" ca="1" si="20">LN(D52+1)</f>
        <v>1.109322497676912</v>
      </c>
      <c r="E65" s="31">
        <f t="shared" ca="1" si="20"/>
        <v>0.60569297975537539</v>
      </c>
      <c r="F65" s="31">
        <f t="shared" ca="1" si="20"/>
        <v>0</v>
      </c>
      <c r="G65" s="31">
        <f t="shared" ca="1" si="20"/>
        <v>0.48839763218898113</v>
      </c>
      <c r="H65" s="31">
        <f t="shared" ca="1" si="20"/>
        <v>0.43794121009885673</v>
      </c>
      <c r="I65" s="107"/>
      <c r="J65" s="108"/>
      <c r="K65" s="108"/>
      <c r="L65" s="108"/>
      <c r="M65" s="108"/>
      <c r="N65" s="108"/>
      <c r="O65" s="108"/>
      <c r="P65" s="108"/>
      <c r="Q65" s="108"/>
      <c r="R65" s="108"/>
      <c r="S65" s="108"/>
      <c r="T65" s="108"/>
      <c r="U65" s="108"/>
      <c r="V65" s="109"/>
    </row>
    <row r="66" spans="1:22" ht="14.25" customHeight="1">
      <c r="C66" s="30" t="str">
        <f t="shared" si="15"/>
        <v>K6</v>
      </c>
      <c r="D66" s="31">
        <f t="shared" ref="D66:H66" ca="1" si="21">LN(D53+1)</f>
        <v>1.4836042825021936</v>
      </c>
      <c r="E66" s="31">
        <f t="shared" ca="1" si="21"/>
        <v>1.5568185655365652</v>
      </c>
      <c r="F66" s="31">
        <f t="shared" ca="1" si="21"/>
        <v>2.0017717015258105</v>
      </c>
      <c r="G66" s="31">
        <f t="shared" ca="1" si="21"/>
        <v>1.7601765645656231</v>
      </c>
      <c r="H66" s="31">
        <f t="shared" ca="1" si="21"/>
        <v>1.8123252627284292</v>
      </c>
      <c r="I66" s="110"/>
      <c r="J66" s="111"/>
      <c r="K66" s="111"/>
      <c r="L66" s="111"/>
      <c r="M66" s="111"/>
      <c r="N66" s="111"/>
      <c r="O66" s="111"/>
      <c r="P66" s="111"/>
      <c r="Q66" s="111"/>
      <c r="R66" s="111"/>
      <c r="S66" s="111"/>
      <c r="T66" s="111"/>
      <c r="U66" s="111"/>
      <c r="V66" s="112"/>
    </row>
    <row r="67" spans="1:22">
      <c r="C67" s="30" t="str">
        <f t="shared" si="15"/>
        <v>K7</v>
      </c>
      <c r="D67" s="31">
        <f t="shared" ref="D67:H67" ca="1" si="22">LN(D54+1)</f>
        <v>0</v>
      </c>
      <c r="E67" s="31">
        <f t="shared" ca="1" si="22"/>
        <v>1.1945710852466764</v>
      </c>
      <c r="F67" s="31">
        <f t="shared" ca="1" si="22"/>
        <v>1.633116416501899</v>
      </c>
      <c r="G67" s="31">
        <f t="shared" ca="1" si="22"/>
        <v>1.3870780987554951</v>
      </c>
      <c r="H67" s="31">
        <f t="shared" ca="1" si="22"/>
        <v>1.3111952455306362</v>
      </c>
      <c r="I67" s="20"/>
      <c r="J67" s="20"/>
      <c r="K67" s="20"/>
      <c r="L67" s="20"/>
    </row>
    <row r="68" spans="1:22">
      <c r="C68" s="30" t="str">
        <f t="shared" si="15"/>
        <v>K8</v>
      </c>
      <c r="D68" s="31">
        <f t="shared" ref="D68:H68" ca="1" si="23">LN(D55+1)</f>
        <v>0</v>
      </c>
      <c r="E68" s="31">
        <f t="shared" ca="1" si="23"/>
        <v>1.0090066368033939</v>
      </c>
      <c r="F68" s="31">
        <f t="shared" ca="1" si="23"/>
        <v>0.9408833156118056</v>
      </c>
      <c r="G68" s="31">
        <f t="shared" ca="1" si="23"/>
        <v>0.90104869880024629</v>
      </c>
      <c r="H68" s="31">
        <f t="shared" ca="1" si="23"/>
        <v>1.1338700428955757</v>
      </c>
      <c r="I68" s="20"/>
      <c r="J68" s="20"/>
      <c r="K68" s="20"/>
      <c r="L68" s="20"/>
    </row>
    <row r="69" spans="1:22">
      <c r="C69" s="30" t="str">
        <f t="shared" si="15"/>
        <v>K9</v>
      </c>
      <c r="D69" s="31">
        <f t="shared" ref="D69:H69" ca="1" si="24">LN(D56+1)</f>
        <v>0</v>
      </c>
      <c r="E69" s="31">
        <f t="shared" ca="1" si="24"/>
        <v>1.3120302360998581</v>
      </c>
      <c r="F69" s="31">
        <f t="shared" ca="1" si="24"/>
        <v>1.298608705515282</v>
      </c>
      <c r="G69" s="31">
        <f t="shared" ca="1" si="24"/>
        <v>1.2623769778215768</v>
      </c>
      <c r="H69" s="31">
        <f t="shared" ca="1" si="24"/>
        <v>1.550221852597838</v>
      </c>
      <c r="I69" s="20"/>
      <c r="J69" s="20"/>
      <c r="K69" s="20"/>
      <c r="L69" s="20"/>
    </row>
    <row r="71" spans="1:22" ht="18.75" thickBot="1">
      <c r="C71" s="77" t="s">
        <v>43</v>
      </c>
      <c r="D71" s="78">
        <f ca="1">SUM(D61:D69)</f>
        <v>8.1856972501384107</v>
      </c>
      <c r="E71" s="78">
        <f t="shared" ref="E71:H71" ca="1" si="25">SUM(E61:E69)</f>
        <v>10.466278363939393</v>
      </c>
      <c r="F71" s="78">
        <f t="shared" ca="1" si="25"/>
        <v>11.103562887779987</v>
      </c>
      <c r="G71" s="78">
        <f t="shared" ca="1" si="25"/>
        <v>8.7483867305921326</v>
      </c>
      <c r="H71" s="78">
        <f t="shared" ca="1" si="25"/>
        <v>11.24931725061079</v>
      </c>
    </row>
    <row r="72" spans="1:22">
      <c r="A72" s="5"/>
      <c r="B72" s="5"/>
      <c r="C72" s="5"/>
      <c r="D72" s="23"/>
      <c r="E72" s="23"/>
      <c r="F72" s="23"/>
      <c r="G72" s="23"/>
      <c r="H72" s="23"/>
    </row>
    <row r="73" spans="1:22">
      <c r="A73" s="5"/>
      <c r="B73" s="5"/>
      <c r="C73" s="5"/>
      <c r="D73" s="23"/>
      <c r="E73" s="23"/>
      <c r="F73" s="23"/>
      <c r="G73" s="23"/>
      <c r="H73" s="23"/>
    </row>
    <row r="74" spans="1:22">
      <c r="A74" s="5"/>
      <c r="B74" s="5"/>
      <c r="C74" s="5"/>
      <c r="D74" s="23"/>
      <c r="E74" s="23"/>
      <c r="F74" s="23"/>
      <c r="G74" s="23"/>
      <c r="H74" s="23"/>
    </row>
    <row r="75" spans="1:22" ht="15" thickBot="1">
      <c r="A75" s="5"/>
      <c r="B75" s="5"/>
      <c r="C75" s="5"/>
      <c r="D75" s="23"/>
      <c r="E75" s="23"/>
      <c r="F75" s="23"/>
      <c r="G75" s="23"/>
      <c r="H75" s="23"/>
    </row>
    <row r="76" spans="1:22" s="25" customFormat="1" ht="20.100000000000001" customHeight="1" thickBot="1">
      <c r="A76" s="58" t="s">
        <v>8</v>
      </c>
      <c r="B76" s="21"/>
      <c r="C76" s="82" t="s">
        <v>35</v>
      </c>
      <c r="D76" s="82"/>
      <c r="E76" s="82"/>
      <c r="F76" s="82"/>
      <c r="G76" s="82"/>
      <c r="H76" s="82"/>
      <c r="I76" s="22"/>
      <c r="J76" s="22"/>
      <c r="K76" s="22"/>
      <c r="L76" s="22"/>
      <c r="M76" s="2"/>
    </row>
    <row r="77" spans="1:22" ht="15" thickBot="1">
      <c r="D77" s="13"/>
      <c r="E77" s="17"/>
    </row>
    <row r="78" spans="1:22" ht="33" customHeight="1" thickBot="1">
      <c r="D78" s="35" t="s">
        <v>0</v>
      </c>
      <c r="E78" s="35" t="s">
        <v>33</v>
      </c>
    </row>
    <row r="79" spans="1:22">
      <c r="D79" s="69" t="str">
        <f>C61</f>
        <v>K1</v>
      </c>
      <c r="E79" s="32">
        <f ca="1">MAX(D61:H61)</f>
        <v>1.6587995470349799</v>
      </c>
    </row>
    <row r="80" spans="1:22">
      <c r="D80" s="69" t="str">
        <f t="shared" ref="D80:D87" si="26">C62</f>
        <v>K2</v>
      </c>
      <c r="E80" s="32">
        <f t="shared" ref="E80:E87" ca="1" si="27">MAX(D62:H62)</f>
        <v>1.3089569867517699</v>
      </c>
    </row>
    <row r="81" spans="1:13">
      <c r="D81" s="69" t="str">
        <f t="shared" si="26"/>
        <v>K3</v>
      </c>
      <c r="E81" s="32">
        <f t="shared" ca="1" si="27"/>
        <v>1.9322761755160851</v>
      </c>
    </row>
    <row r="82" spans="1:13">
      <c r="D82" s="69" t="str">
        <f t="shared" si="26"/>
        <v>K4</v>
      </c>
      <c r="E82" s="32">
        <f t="shared" ca="1" si="27"/>
        <v>1.5219578979197441</v>
      </c>
    </row>
    <row r="83" spans="1:13">
      <c r="C83" s="5"/>
      <c r="D83" s="69" t="str">
        <f t="shared" si="26"/>
        <v>K5</v>
      </c>
      <c r="E83" s="32">
        <f t="shared" ca="1" si="27"/>
        <v>1.109322497676912</v>
      </c>
      <c r="F83" s="20"/>
      <c r="G83" s="20"/>
      <c r="H83" s="20"/>
      <c r="I83" s="20"/>
      <c r="J83" s="20"/>
      <c r="K83" s="20"/>
      <c r="L83" s="20"/>
    </row>
    <row r="84" spans="1:13">
      <c r="C84" s="5"/>
      <c r="D84" s="69" t="str">
        <f t="shared" si="26"/>
        <v>K6</v>
      </c>
      <c r="E84" s="32">
        <f t="shared" ca="1" si="27"/>
        <v>2.0017717015258105</v>
      </c>
      <c r="F84" s="20"/>
      <c r="G84" s="20"/>
      <c r="H84" s="20"/>
      <c r="I84" s="20"/>
      <c r="J84" s="20"/>
      <c r="K84" s="20"/>
      <c r="L84" s="20"/>
    </row>
    <row r="85" spans="1:13">
      <c r="C85" s="5"/>
      <c r="D85" s="69" t="str">
        <f t="shared" si="26"/>
        <v>K7</v>
      </c>
      <c r="E85" s="32">
        <f t="shared" ca="1" si="27"/>
        <v>1.633116416501899</v>
      </c>
      <c r="F85" s="20"/>
      <c r="G85" s="20"/>
      <c r="H85" s="20"/>
      <c r="I85" s="20"/>
      <c r="J85" s="20"/>
      <c r="K85" s="20"/>
      <c r="L85" s="20"/>
    </row>
    <row r="86" spans="1:13">
      <c r="C86" s="5"/>
      <c r="D86" s="69" t="str">
        <f t="shared" si="26"/>
        <v>K8</v>
      </c>
      <c r="E86" s="32">
        <f t="shared" ca="1" si="27"/>
        <v>1.1338700428955757</v>
      </c>
      <c r="F86" s="20"/>
      <c r="G86" s="20"/>
      <c r="H86" s="20"/>
      <c r="I86" s="20"/>
      <c r="J86" s="20"/>
      <c r="K86" s="20"/>
      <c r="L86" s="20"/>
    </row>
    <row r="87" spans="1:13">
      <c r="C87" s="5"/>
      <c r="D87" s="69" t="str">
        <f t="shared" si="26"/>
        <v>K9</v>
      </c>
      <c r="E87" s="32">
        <f t="shared" ca="1" si="27"/>
        <v>1.550221852597838</v>
      </c>
      <c r="F87" s="20"/>
      <c r="G87" s="20"/>
      <c r="H87" s="20"/>
      <c r="I87" s="20"/>
      <c r="J87" s="20"/>
      <c r="K87" s="20"/>
      <c r="L87" s="20"/>
    </row>
    <row r="88" spans="1:13">
      <c r="C88" s="5"/>
      <c r="D88" s="48"/>
      <c r="E88" s="47"/>
      <c r="F88" s="20"/>
      <c r="G88" s="20"/>
      <c r="H88" s="20"/>
      <c r="I88" s="20"/>
      <c r="J88" s="20"/>
      <c r="K88" s="20"/>
      <c r="L88" s="20"/>
    </row>
    <row r="89" spans="1:13" ht="18" thickBot="1">
      <c r="A89" s="94" t="s">
        <v>32</v>
      </c>
      <c r="B89" s="94"/>
      <c r="C89" s="94"/>
      <c r="D89" s="94"/>
      <c r="E89" s="33">
        <f ca="1">SUM(Tablo152[ENDEKS REFERANS DEĞERLERİ (Rri)])</f>
        <v>13.850293118420613</v>
      </c>
    </row>
    <row r="90" spans="1:13">
      <c r="B90" s="59"/>
      <c r="C90" s="59"/>
      <c r="D90" s="59"/>
      <c r="E90" s="24"/>
    </row>
    <row r="91" spans="1:13" ht="15" thickBot="1">
      <c r="B91" s="59"/>
      <c r="C91" s="44"/>
      <c r="D91" s="44"/>
      <c r="E91" s="42"/>
      <c r="F91" s="41"/>
      <c r="G91" s="41"/>
      <c r="H91" s="41"/>
    </row>
    <row r="92" spans="1:13" s="25" customFormat="1" ht="20.100000000000001" customHeight="1" thickBot="1">
      <c r="A92" s="58" t="s">
        <v>9</v>
      </c>
      <c r="B92" s="21"/>
      <c r="C92" s="82" t="s">
        <v>34</v>
      </c>
      <c r="D92" s="82"/>
      <c r="E92" s="82"/>
      <c r="F92" s="82"/>
      <c r="G92" s="82"/>
      <c r="H92" s="82"/>
      <c r="I92" s="22"/>
      <c r="J92" s="22"/>
      <c r="K92" s="22"/>
      <c r="L92" s="22"/>
      <c r="M92" s="2"/>
    </row>
    <row r="93" spans="1:13" ht="15" thickBot="1">
      <c r="A93" s="49"/>
      <c r="B93" s="13"/>
      <c r="C93" s="50"/>
      <c r="D93" s="51"/>
      <c r="E93" s="52"/>
      <c r="F93" s="52"/>
      <c r="G93" s="55"/>
      <c r="H93" s="55"/>
    </row>
    <row r="94" spans="1:13" ht="35.1" customHeight="1" thickBot="1">
      <c r="C94" s="37" t="s">
        <v>24</v>
      </c>
      <c r="D94" s="37" t="s">
        <v>36</v>
      </c>
      <c r="E94" s="37" t="s">
        <v>37</v>
      </c>
      <c r="F94" s="37" t="s">
        <v>38</v>
      </c>
      <c r="G94" s="37" t="s">
        <v>3</v>
      </c>
      <c r="H94" s="37" t="s">
        <v>28</v>
      </c>
    </row>
    <row r="95" spans="1:13" ht="30" customHeight="1">
      <c r="C95" s="2" t="s">
        <v>15</v>
      </c>
      <c r="D95" s="60">
        <f ca="1">HLOOKUP(C95,$D$60:$H$71,12,FALSE)</f>
        <v>8.1856972501384107</v>
      </c>
      <c r="E95" s="53">
        <f ca="1">$E$89</f>
        <v>13.850293118420613</v>
      </c>
      <c r="F95" s="70">
        <f ca="1">D95/E95*100</f>
        <v>59.101256414938952</v>
      </c>
      <c r="G95" s="71">
        <f ca="1">RANK(F95,$F$95:$F$99)</f>
        <v>5</v>
      </c>
      <c r="H95" s="63" t="str">
        <f ca="1">REPT("IIII",SMALL($G$95:$G$99,RANK(G95,$G$95:$G$99,0)))</f>
        <v>IIII</v>
      </c>
    </row>
    <row r="96" spans="1:13" ht="30" customHeight="1">
      <c r="C96" s="2" t="s">
        <v>16</v>
      </c>
      <c r="D96" s="60">
        <f t="shared" ref="D96:D99" ca="1" si="28">HLOOKUP(C96,$D$60:$H$71,12,FALSE)</f>
        <v>10.466278363939393</v>
      </c>
      <c r="E96" s="53">
        <f t="shared" ref="E96:E99" ca="1" si="29">$E$89</f>
        <v>13.850293118420613</v>
      </c>
      <c r="F96" s="70">
        <f t="shared" ref="F96:F99" ca="1" si="30">D96/E96*100</f>
        <v>75.567197563634608</v>
      </c>
      <c r="G96" s="71">
        <f t="shared" ref="G96:G99" ca="1" si="31">RANK(F96,$F$95:$F$99)</f>
        <v>3</v>
      </c>
      <c r="H96" s="63" t="str">
        <f t="shared" ref="H96:H99" ca="1" si="32">REPT("IIII",SMALL($G$95:$G$99,RANK(G96,$G$95:$G$99,0)))</f>
        <v>IIIIIIIIIIII</v>
      </c>
    </row>
    <row r="97" spans="3:18" ht="30" customHeight="1">
      <c r="C97" s="2" t="s">
        <v>17</v>
      </c>
      <c r="D97" s="60">
        <f t="shared" ca="1" si="28"/>
        <v>11.103562887779987</v>
      </c>
      <c r="E97" s="53">
        <f t="shared" ca="1" si="29"/>
        <v>13.850293118420613</v>
      </c>
      <c r="F97" s="70">
        <f t="shared" ca="1" si="30"/>
        <v>80.168432486186674</v>
      </c>
      <c r="G97" s="71">
        <f t="shared" ca="1" si="31"/>
        <v>2</v>
      </c>
      <c r="H97" s="63" t="str">
        <f t="shared" ca="1" si="32"/>
        <v>IIIIIIIIIIIIIIII</v>
      </c>
    </row>
    <row r="98" spans="3:18" ht="30" customHeight="1">
      <c r="C98" s="2" t="s">
        <v>18</v>
      </c>
      <c r="D98" s="60">
        <f t="shared" ca="1" si="28"/>
        <v>8.7483867305921326</v>
      </c>
      <c r="E98" s="53">
        <f t="shared" ca="1" si="29"/>
        <v>13.850293118420613</v>
      </c>
      <c r="F98" s="70">
        <f t="shared" ca="1" si="30"/>
        <v>63.163910364878518</v>
      </c>
      <c r="G98" s="71">
        <f t="shared" ca="1" si="31"/>
        <v>4</v>
      </c>
      <c r="H98" s="63" t="str">
        <f t="shared" ca="1" si="32"/>
        <v>IIIIIIII</v>
      </c>
    </row>
    <row r="99" spans="3:18" ht="30" customHeight="1" thickBot="1">
      <c r="C99" s="15" t="s">
        <v>19</v>
      </c>
      <c r="D99" s="64">
        <f t="shared" ca="1" si="28"/>
        <v>11.24931725061079</v>
      </c>
      <c r="E99" s="54">
        <f t="shared" ca="1" si="29"/>
        <v>13.850293118420613</v>
      </c>
      <c r="F99" s="54">
        <f t="shared" ca="1" si="30"/>
        <v>81.220788285335445</v>
      </c>
      <c r="G99" s="72">
        <f t="shared" ca="1" si="31"/>
        <v>1</v>
      </c>
      <c r="H99" s="73" t="str">
        <f t="shared" ca="1" si="32"/>
        <v>IIIIIIIIIIIIIIIIIIII</v>
      </c>
    </row>
    <row r="100" spans="3:18" ht="15">
      <c r="L100" s="65"/>
    </row>
    <row r="101" spans="3:18" ht="14.25" customHeight="1">
      <c r="J101" s="85" t="s">
        <v>42</v>
      </c>
      <c r="K101" s="86"/>
      <c r="L101" s="86"/>
      <c r="M101" s="86"/>
      <c r="N101" s="86"/>
      <c r="O101" s="86"/>
      <c r="P101" s="86"/>
      <c r="Q101" s="86"/>
      <c r="R101" s="87"/>
    </row>
    <row r="102" spans="3:18">
      <c r="J102" s="88"/>
      <c r="K102" s="89"/>
      <c r="L102" s="89"/>
      <c r="M102" s="89"/>
      <c r="N102" s="89"/>
      <c r="O102" s="89"/>
      <c r="P102" s="89"/>
      <c r="Q102" s="89"/>
      <c r="R102" s="90"/>
    </row>
    <row r="103" spans="3:18">
      <c r="J103" s="88"/>
      <c r="K103" s="89"/>
      <c r="L103" s="89"/>
      <c r="M103" s="89"/>
      <c r="N103" s="89"/>
      <c r="O103" s="89"/>
      <c r="P103" s="89"/>
      <c r="Q103" s="89"/>
      <c r="R103" s="90"/>
    </row>
    <row r="104" spans="3:18">
      <c r="J104" s="88"/>
      <c r="K104" s="89"/>
      <c r="L104" s="89"/>
      <c r="M104" s="89"/>
      <c r="N104" s="89"/>
      <c r="O104" s="89"/>
      <c r="P104" s="89"/>
      <c r="Q104" s="89"/>
      <c r="R104" s="90"/>
    </row>
    <row r="105" spans="3:18">
      <c r="J105" s="88"/>
      <c r="K105" s="89"/>
      <c r="L105" s="89"/>
      <c r="M105" s="89"/>
      <c r="N105" s="89"/>
      <c r="O105" s="89"/>
      <c r="P105" s="89"/>
      <c r="Q105" s="89"/>
      <c r="R105" s="90"/>
    </row>
    <row r="106" spans="3:18">
      <c r="J106" s="88"/>
      <c r="K106" s="89"/>
      <c r="L106" s="89"/>
      <c r="M106" s="89"/>
      <c r="N106" s="89"/>
      <c r="O106" s="89"/>
      <c r="P106" s="89"/>
      <c r="Q106" s="89"/>
      <c r="R106" s="90"/>
    </row>
    <row r="107" spans="3:18">
      <c r="J107" s="88"/>
      <c r="K107" s="89"/>
      <c r="L107" s="89"/>
      <c r="M107" s="89"/>
      <c r="N107" s="89"/>
      <c r="O107" s="89"/>
      <c r="P107" s="89"/>
      <c r="Q107" s="89"/>
      <c r="R107" s="90"/>
    </row>
    <row r="108" spans="3:18">
      <c r="J108" s="88"/>
      <c r="K108" s="89"/>
      <c r="L108" s="89"/>
      <c r="M108" s="89"/>
      <c r="N108" s="89"/>
      <c r="O108" s="89"/>
      <c r="P108" s="89"/>
      <c r="Q108" s="89"/>
      <c r="R108" s="90"/>
    </row>
    <row r="109" spans="3:18">
      <c r="J109" s="88"/>
      <c r="K109" s="89"/>
      <c r="L109" s="89"/>
      <c r="M109" s="89"/>
      <c r="N109" s="89"/>
      <c r="O109" s="89"/>
      <c r="P109" s="89"/>
      <c r="Q109" s="89"/>
      <c r="R109" s="90"/>
    </row>
    <row r="110" spans="3:18">
      <c r="J110" s="88"/>
      <c r="K110" s="89"/>
      <c r="L110" s="89"/>
      <c r="M110" s="89"/>
      <c r="N110" s="89"/>
      <c r="O110" s="89"/>
      <c r="P110" s="89"/>
      <c r="Q110" s="89"/>
      <c r="R110" s="90"/>
    </row>
    <row r="111" spans="3:18">
      <c r="J111" s="88"/>
      <c r="K111" s="89"/>
      <c r="L111" s="89"/>
      <c r="M111" s="89"/>
      <c r="N111" s="89"/>
      <c r="O111" s="89"/>
      <c r="P111" s="89"/>
      <c r="Q111" s="89"/>
      <c r="R111" s="90"/>
    </row>
    <row r="112" spans="3:18">
      <c r="J112" s="88"/>
      <c r="K112" s="89"/>
      <c r="L112" s="89"/>
      <c r="M112" s="89"/>
      <c r="N112" s="89"/>
      <c r="O112" s="89"/>
      <c r="P112" s="89"/>
      <c r="Q112" s="89"/>
      <c r="R112" s="90"/>
    </row>
    <row r="113" spans="10:18">
      <c r="J113" s="88"/>
      <c r="K113" s="89"/>
      <c r="L113" s="89"/>
      <c r="M113" s="89"/>
      <c r="N113" s="89"/>
      <c r="O113" s="89"/>
      <c r="P113" s="89"/>
      <c r="Q113" s="89"/>
      <c r="R113" s="90"/>
    </row>
    <row r="114" spans="10:18">
      <c r="J114" s="88"/>
      <c r="K114" s="89"/>
      <c r="L114" s="89"/>
      <c r="M114" s="89"/>
      <c r="N114" s="89"/>
      <c r="O114" s="89"/>
      <c r="P114" s="89"/>
      <c r="Q114" s="89"/>
      <c r="R114" s="90"/>
    </row>
    <row r="115" spans="10:18">
      <c r="J115" s="88"/>
      <c r="K115" s="89"/>
      <c r="L115" s="89"/>
      <c r="M115" s="89"/>
      <c r="N115" s="89"/>
      <c r="O115" s="89"/>
      <c r="P115" s="89"/>
      <c r="Q115" s="89"/>
      <c r="R115" s="90"/>
    </row>
    <row r="116" spans="10:18">
      <c r="J116" s="88"/>
      <c r="K116" s="89"/>
      <c r="L116" s="89"/>
      <c r="M116" s="89"/>
      <c r="N116" s="89"/>
      <c r="O116" s="89"/>
      <c r="P116" s="89"/>
      <c r="Q116" s="89"/>
      <c r="R116" s="90"/>
    </row>
    <row r="117" spans="10:18">
      <c r="J117" s="88"/>
      <c r="K117" s="89"/>
      <c r="L117" s="89"/>
      <c r="M117" s="89"/>
      <c r="N117" s="89"/>
      <c r="O117" s="89"/>
      <c r="P117" s="89"/>
      <c r="Q117" s="89"/>
      <c r="R117" s="90"/>
    </row>
    <row r="118" spans="10:18">
      <c r="J118" s="91"/>
      <c r="K118" s="92"/>
      <c r="L118" s="92"/>
      <c r="M118" s="92"/>
      <c r="N118" s="92"/>
      <c r="O118" s="92"/>
      <c r="P118" s="92"/>
      <c r="Q118" s="92"/>
      <c r="R118" s="93"/>
    </row>
  </sheetData>
  <sheetProtection formatCells="0" formatColumns="0" formatRows="0" insertColumns="0" insertRows="0" sort="0" autoFilter="0" pivotTables="0"/>
  <mergeCells count="17">
    <mergeCell ref="A12:H16"/>
    <mergeCell ref="C19:H19"/>
    <mergeCell ref="A2:Q3"/>
    <mergeCell ref="A5:Q5"/>
    <mergeCell ref="J101:R118"/>
    <mergeCell ref="C76:H76"/>
    <mergeCell ref="A89:D89"/>
    <mergeCell ref="C92:H92"/>
    <mergeCell ref="I8:Q10"/>
    <mergeCell ref="C32:H32"/>
    <mergeCell ref="C45:H45"/>
    <mergeCell ref="C58:H58"/>
    <mergeCell ref="I64:V66"/>
    <mergeCell ref="K17:M17"/>
    <mergeCell ref="K19:M19"/>
    <mergeCell ref="I11:Q13"/>
    <mergeCell ref="K18:M18"/>
  </mergeCells>
  <conditionalFormatting sqref="M20">
    <cfRule type="containsText" dxfId="10" priority="8" operator="containsText" text="Hata">
      <formula>NOT(ISERROR(SEARCH("Hata",M20)))</formula>
    </cfRule>
    <cfRule type="containsText" dxfId="9" priority="9" operator="containsText" text="Doğru">
      <formula>NOT(ISERROR(SEARCH("Doğru",M20)))</formula>
    </cfRule>
  </conditionalFormatting>
  <conditionalFormatting sqref="D95:D99">
    <cfRule type="dataBar" priority="6">
      <dataBar>
        <cfvo type="min"/>
        <cfvo type="max"/>
        <color rgb="FFFF555A"/>
      </dataBar>
      <extLst>
        <ext xmlns:x14="http://schemas.microsoft.com/office/spreadsheetml/2009/9/main" uri="{B025F937-C7B1-47D3-B67F-A62EFF666E3E}">
          <x14:id>{E5BFD735-2F1D-4951-81D1-06D7A20F2852}</x14:id>
        </ext>
      </extLst>
    </cfRule>
  </conditionalFormatting>
  <conditionalFormatting sqref="H95:H99">
    <cfRule type="dataBar" priority="2">
      <dataBar>
        <cfvo type="min"/>
        <cfvo type="max"/>
        <color rgb="FFD6007B"/>
      </dataBar>
      <extLst>
        <ext xmlns:x14="http://schemas.microsoft.com/office/spreadsheetml/2009/9/main" uri="{B025F937-C7B1-47D3-B67F-A62EFF666E3E}">
          <x14:id>{1EE7DA68-E790-469B-B903-F3FD4D09223D}</x14:id>
        </ext>
      </extLst>
    </cfRule>
  </conditionalFormatting>
  <conditionalFormatting sqref="F95:F99">
    <cfRule type="dataBar" priority="1">
      <dataBar>
        <cfvo type="min"/>
        <cfvo type="max"/>
        <color rgb="FF63C384"/>
      </dataBar>
      <extLst>
        <ext xmlns:x14="http://schemas.microsoft.com/office/spreadsheetml/2009/9/main" uri="{B025F937-C7B1-47D3-B67F-A62EFF666E3E}">
          <x14:id>{4D086F46-9B08-4703-9822-9CF5DF201C03}</x14:id>
        </ext>
      </extLst>
    </cfRule>
  </conditionalFormatting>
  <dataValidations count="1">
    <dataValidation type="list" allowBlank="1" showInputMessage="1" showErrorMessage="1" sqref="K19:M19">
      <formula1>"Kriterin Yönüne Göre, Sektör Ortalamalarına Göre"</formula1>
    </dataValidation>
  </dataValidations>
  <pageMargins left="0.7" right="0.7" top="0.75" bottom="0.75" header="0.3" footer="0.3"/>
  <pageSetup paperSize="9" orientation="portrait" horizontalDpi="0" verticalDpi="0" r:id="rId1"/>
  <ignoredErrors>
    <ignoredError sqref="K22:K30 E96:E99 F96:F99 G95:G99 H95:H99 D71:H71" unlockedFormula="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5BFD735-2F1D-4951-81D1-06D7A20F2852}">
            <x14:dataBar minLength="0" maxLength="100" gradient="0">
              <x14:cfvo type="autoMin"/>
              <x14:cfvo type="autoMax"/>
              <x14:negativeFillColor rgb="FFFF0000"/>
              <x14:axisColor rgb="FF000000"/>
            </x14:dataBar>
          </x14:cfRule>
          <xm:sqref>D95:D99</xm:sqref>
        </x14:conditionalFormatting>
        <x14:conditionalFormatting xmlns:xm="http://schemas.microsoft.com/office/excel/2006/main">
          <x14:cfRule type="dataBar" id="{1EE7DA68-E790-469B-B903-F3FD4D09223D}">
            <x14:dataBar minLength="0" maxLength="100" gradient="0">
              <x14:cfvo type="autoMin"/>
              <x14:cfvo type="autoMax"/>
              <x14:negativeFillColor rgb="FFFF0000"/>
              <x14:axisColor rgb="FF000000"/>
            </x14:dataBar>
          </x14:cfRule>
          <xm:sqref>H95:H99</xm:sqref>
        </x14:conditionalFormatting>
        <x14:conditionalFormatting xmlns:xm="http://schemas.microsoft.com/office/excel/2006/main">
          <x14:cfRule type="dataBar" id="{4D086F46-9B08-4703-9822-9CF5DF201C03}">
            <x14:dataBar minLength="0" maxLength="100" gradient="0">
              <x14:cfvo type="autoMin"/>
              <x14:cfvo type="autoMax"/>
              <x14:negativeFillColor rgb="FFFF0000"/>
              <x14:axisColor rgb="FF000000"/>
            </x14:dataBar>
          </x14:cfRule>
          <xm:sqref>F95:F99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Seviye1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2023-01-29T21:19:40Z</dcterms:modified>
</cp:coreProperties>
</file>