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BuÇalışmaKitabı" defaultThemeVersion="124226"/>
  <bookViews>
    <workbookView xWindow="0" yWindow="0" windowWidth="28800" windowHeight="12345" tabRatio="721"/>
  </bookViews>
  <sheets>
    <sheet name="Modul" sheetId="10" r:id="rId1"/>
  </sheets>
  <calcPr calcId="162913" iterateCount="10000"/>
</workbook>
</file>

<file path=xl/calcChain.xml><?xml version="1.0" encoding="utf-8"?>
<calcChain xmlns="http://schemas.openxmlformats.org/spreadsheetml/2006/main">
  <c r="H13" i="10" l="1"/>
  <c r="G13" i="10"/>
  <c r="F13" i="10"/>
  <c r="E13" i="10"/>
  <c r="H12" i="10"/>
  <c r="G12" i="10"/>
  <c r="F12" i="10"/>
  <c r="E12" i="10"/>
  <c r="H11" i="10"/>
  <c r="G11" i="10"/>
  <c r="F11" i="10"/>
  <c r="E11" i="10"/>
  <c r="H10" i="10"/>
  <c r="G10" i="10"/>
  <c r="F10" i="10"/>
  <c r="E10" i="10"/>
  <c r="H9" i="10"/>
  <c r="G9" i="10"/>
  <c r="F9" i="10"/>
  <c r="E9" i="10"/>
  <c r="D13" i="10"/>
  <c r="D12" i="10"/>
  <c r="D11" i="10"/>
  <c r="D10" i="10"/>
  <c r="D9" i="10"/>
  <c r="J13" i="10"/>
  <c r="J52" i="10" s="1"/>
  <c r="J9" i="10"/>
  <c r="J48" i="10" s="1"/>
  <c r="J10" i="10"/>
  <c r="J49" i="10" s="1"/>
  <c r="J11" i="10"/>
  <c r="J50" i="10" s="1"/>
  <c r="J12" i="10"/>
  <c r="J51" i="10" s="1"/>
  <c r="K13" i="10" l="1"/>
  <c r="K11" i="10"/>
  <c r="K12" i="10"/>
  <c r="K9" i="10"/>
  <c r="D19" i="10" l="1"/>
  <c r="H23" i="10" l="1"/>
  <c r="K10" i="10"/>
  <c r="D21" i="10" l="1"/>
  <c r="H21" i="10"/>
  <c r="E21" i="10"/>
  <c r="F21" i="10"/>
  <c r="G21" i="10"/>
  <c r="D20" i="10"/>
  <c r="E20" i="10"/>
  <c r="F20" i="10"/>
  <c r="G20" i="10"/>
  <c r="H20" i="10"/>
  <c r="H19" i="10"/>
  <c r="E19" i="10"/>
  <c r="F19" i="10"/>
  <c r="G19" i="10"/>
  <c r="D23" i="10"/>
  <c r="E23" i="10"/>
  <c r="F23" i="10"/>
  <c r="G23" i="10"/>
  <c r="D22" i="10"/>
  <c r="E22" i="10"/>
  <c r="F22" i="10"/>
  <c r="G22" i="10"/>
  <c r="H22" i="10"/>
  <c r="C49" i="10"/>
  <c r="C50" i="10"/>
  <c r="C51" i="10"/>
  <c r="C52" i="10"/>
  <c r="C48" i="10"/>
  <c r="C39" i="10"/>
  <c r="C40" i="10"/>
  <c r="C41" i="10"/>
  <c r="C42" i="10"/>
  <c r="C38" i="10"/>
  <c r="C30" i="10"/>
  <c r="C31" i="10"/>
  <c r="C32" i="10"/>
  <c r="C33" i="10"/>
  <c r="C29" i="10"/>
  <c r="C20" i="10"/>
  <c r="C21" i="10"/>
  <c r="C22" i="10"/>
  <c r="C23" i="10"/>
  <c r="C19" i="10"/>
  <c r="D47" i="10"/>
  <c r="D71" i="10" s="1"/>
  <c r="E47" i="10"/>
  <c r="E71" i="10" s="1"/>
  <c r="F47" i="10"/>
  <c r="F71" i="10" s="1"/>
  <c r="G47" i="10"/>
  <c r="G71" i="10" s="1"/>
  <c r="H47" i="10"/>
  <c r="H71" i="10" s="1"/>
  <c r="C47" i="10"/>
  <c r="E37" i="10"/>
  <c r="D37" i="10"/>
  <c r="F37" i="10"/>
  <c r="G37" i="10"/>
  <c r="H37" i="10"/>
  <c r="C37" i="10"/>
  <c r="D18" i="10"/>
  <c r="D28" i="10" s="1"/>
  <c r="E18" i="10"/>
  <c r="E28" i="10" s="1"/>
  <c r="F18" i="10"/>
  <c r="F28" i="10" s="1"/>
  <c r="G18" i="10"/>
  <c r="G28" i="10" s="1"/>
  <c r="H18" i="10"/>
  <c r="H28" i="10" s="1"/>
  <c r="C18" i="10"/>
  <c r="C28" i="10" s="1"/>
  <c r="G32" i="10" l="1"/>
  <c r="D33" i="10"/>
  <c r="G31" i="10"/>
  <c r="F31" i="10"/>
  <c r="F29" i="10"/>
  <c r="F30" i="10"/>
  <c r="D32" i="10"/>
  <c r="D29" i="10"/>
  <c r="F32" i="10"/>
  <c r="G29" i="10"/>
  <c r="H30" i="10"/>
  <c r="E32" i="10"/>
  <c r="G30" i="10"/>
  <c r="G33" i="10"/>
  <c r="E30" i="10"/>
  <c r="F33" i="10"/>
  <c r="E29" i="10"/>
  <c r="D30" i="10"/>
  <c r="E31" i="10"/>
  <c r="E33" i="10"/>
  <c r="H31" i="10"/>
  <c r="H32" i="10"/>
  <c r="H33" i="10"/>
  <c r="H29" i="10"/>
  <c r="D31" i="10"/>
  <c r="F42" i="10" l="1"/>
  <c r="D41" i="10"/>
  <c r="E41" i="10"/>
  <c r="E42" i="10"/>
  <c r="D42" i="10"/>
  <c r="H38" i="10"/>
  <c r="H41" i="10"/>
  <c r="E40" i="10"/>
  <c r="D39" i="10"/>
  <c r="H40" i="10"/>
  <c r="D40" i="10"/>
  <c r="F41" i="10"/>
  <c r="F38" i="10"/>
  <c r="E39" i="10"/>
  <c r="D38" i="10"/>
  <c r="H42" i="10"/>
  <c r="H39" i="10"/>
  <c r="E38" i="10"/>
  <c r="G42" i="10"/>
  <c r="G38" i="10"/>
  <c r="F40" i="10"/>
  <c r="G40" i="10"/>
  <c r="G39" i="10"/>
  <c r="F39" i="10"/>
  <c r="G41" i="10"/>
  <c r="D49" i="10" l="1"/>
  <c r="E49" i="10"/>
  <c r="E48" i="10"/>
  <c r="G50" i="10"/>
  <c r="F49" i="10"/>
  <c r="F51" i="10"/>
  <c r="G49" i="10"/>
  <c r="H49" i="10"/>
  <c r="D50" i="10"/>
  <c r="H50" i="10"/>
  <c r="F50" i="10"/>
  <c r="E51" i="10"/>
  <c r="E50" i="10"/>
  <c r="D51" i="10"/>
  <c r="G51" i="10"/>
  <c r="H51" i="10"/>
  <c r="D48" i="10"/>
  <c r="H48" i="10"/>
  <c r="G48" i="10"/>
  <c r="F48" i="10"/>
  <c r="G52" i="10"/>
  <c r="F52" i="10"/>
  <c r="D52" i="10"/>
  <c r="H52" i="10"/>
  <c r="E52" i="10"/>
  <c r="E61" i="10" l="1"/>
  <c r="E63" i="10"/>
  <c r="E54" i="10"/>
  <c r="E62" i="10"/>
  <c r="H54" i="10"/>
  <c r="D54" i="10"/>
  <c r="F54" i="10"/>
  <c r="E60" i="10"/>
  <c r="G54" i="10"/>
  <c r="E64" i="10"/>
  <c r="E66" i="10" l="1"/>
  <c r="D72" i="10" s="1"/>
  <c r="H72" i="10" l="1"/>
  <c r="E72" i="10"/>
  <c r="F72" i="10"/>
  <c r="G72" i="10"/>
  <c r="G73" i="10" l="1"/>
  <c r="D73" i="10"/>
  <c r="H73" i="10"/>
  <c r="F73" i="10"/>
  <c r="E73" i="10"/>
</calcChain>
</file>

<file path=xl/sharedStrings.xml><?xml version="1.0" encoding="utf-8"?>
<sst xmlns="http://schemas.openxmlformats.org/spreadsheetml/2006/main" count="40" uniqueCount="33">
  <si>
    <t>KRİTER 1</t>
  </si>
  <si>
    <t>KRİTER 2</t>
  </si>
  <si>
    <t>KRİTER 3</t>
  </si>
  <si>
    <t>KRİTER 4</t>
  </si>
  <si>
    <t>KRİTER 5</t>
  </si>
  <si>
    <t>KRİTERLER</t>
  </si>
  <si>
    <t>ALTERNATİF 1</t>
  </si>
  <si>
    <t>ALTERNATİF 2</t>
  </si>
  <si>
    <t>ALTERNATİF 3</t>
  </si>
  <si>
    <t>ALTERNATİF 4</t>
  </si>
  <si>
    <t>ALTERNATİF 5</t>
  </si>
  <si>
    <t>KRİTERİN YÖNÜ</t>
  </si>
  <si>
    <t>İDEAL DEĞERLER</t>
  </si>
  <si>
    <t>ENDEKS REFERANS DEĞERLERİ</t>
  </si>
  <si>
    <t>SIRALAMA</t>
  </si>
  <si>
    <t>KARAR MATRİSİNİN OLUŞTURULMASI</t>
  </si>
  <si>
    <t>İDEAL DEĞERLERE GÖRE FARKIN BELİRLENMESİ</t>
  </si>
  <si>
    <t>NORMALİZE EDİLMİŞ MATRİS</t>
  </si>
  <si>
    <t>MİNİMUM NEGATİF DEĞERLERİN MUTLAK DEĞERİNİN ALINMASI</t>
  </si>
  <si>
    <t>MİNİMUM OLMASI İSTENEN DEĞERLERİN TERSİNE ÇEVRİLMESİ</t>
  </si>
  <si>
    <t>ALTERNATİFLERİN TOPLAM PUANI</t>
  </si>
  <si>
    <t>ENDEKS REFERANS DEĞERLERİNİN VE ENDEKS PUANININ BELİRLENMESİ</t>
  </si>
  <si>
    <t>ENDEKS PUANLARININ HESAPLANMASI</t>
  </si>
  <si>
    <r>
      <t>KRİTERLERE AİT ENDEKS REFERANS DEĞERLERİ TOPLAMI (BE</t>
    </r>
    <r>
      <rPr>
        <b/>
        <vertAlign val="subscript"/>
        <sz val="11"/>
        <color theme="1"/>
        <rFont val="Cambria"/>
        <family val="1"/>
        <charset val="162"/>
        <scheme val="major"/>
      </rPr>
      <t>t</t>
    </r>
    <r>
      <rPr>
        <b/>
        <sz val="11"/>
        <color theme="1"/>
        <rFont val="Cambria"/>
        <family val="1"/>
        <charset val="162"/>
        <scheme val="major"/>
      </rPr>
      <t>)</t>
    </r>
  </si>
  <si>
    <t>1. AŞAMA</t>
  </si>
  <si>
    <t>2. AŞAMA</t>
  </si>
  <si>
    <t>3. AŞAMA</t>
  </si>
  <si>
    <t>4. AŞAMA</t>
  </si>
  <si>
    <t>5. AŞAMA</t>
  </si>
  <si>
    <t>6. AŞAMA</t>
  </si>
  <si>
    <t>7. AŞAMA</t>
  </si>
  <si>
    <t>BULUT PERFORMANS ENDEKS (BE) PUANI</t>
  </si>
  <si>
    <r>
      <rPr>
        <b/>
        <sz val="16"/>
        <color theme="1"/>
        <rFont val="Cambria"/>
        <family val="1"/>
        <charset val="162"/>
        <scheme val="major"/>
      </rPr>
      <t xml:space="preserve">Not: </t>
    </r>
    <r>
      <rPr>
        <b/>
        <sz val="16"/>
        <color rgb="FFFF0000"/>
        <rFont val="Cambria"/>
        <family val="1"/>
        <charset val="162"/>
        <scheme val="major"/>
      </rPr>
      <t>F9 tuşuna basılı tutarak alternatiflere yönelik yeni kriter değerleri üreterek farklılaşmaları görebilirsiniz.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</si>
</sst>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000"/>
    <numFmt numFmtId="166" formatCode="0.000"/>
    <numFmt numFmtId="167" formatCode="0.000000"/>
    <numFmt numFmtId="168" formatCode="0.00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family val="2"/>
    </font>
    <font>
      <sz val="10"/>
      <name val="Helv"/>
      <charset val="204"/>
    </font>
    <font>
      <sz val="10"/>
      <name val="MS Sans Serif"/>
      <family val="2"/>
      <charset val="162"/>
    </font>
    <font>
      <b/>
      <sz val="11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1"/>
      <color rgb="FF000000"/>
      <name val="Cambria"/>
      <family val="1"/>
      <charset val="162"/>
      <scheme val="major"/>
    </font>
    <font>
      <b/>
      <sz val="11"/>
      <color theme="0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0"/>
      <color rgb="FF000000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b/>
      <vertAlign val="subscript"/>
      <sz val="11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217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0" fontId="3" fillId="0" borderId="0"/>
    <xf numFmtId="0" fontId="3" fillId="0" borderId="0"/>
    <xf numFmtId="0" fontId="24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2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21" fillId="0" borderId="0"/>
    <xf numFmtId="164" fontId="21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0" fontId="21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164" fontId="21" fillId="0" borderId="0"/>
    <xf numFmtId="164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0" fontId="28" fillId="33" borderId="0" xfId="0" applyFont="1" applyFill="1" applyProtection="1">
      <protection locked="0"/>
    </xf>
    <xf numFmtId="0" fontId="28" fillId="33" borderId="0" xfId="0" applyFont="1" applyFill="1" applyAlignment="1" applyProtection="1">
      <alignment horizontal="center" vertical="center"/>
      <protection locked="0"/>
    </xf>
    <xf numFmtId="0" fontId="26" fillId="33" borderId="0" xfId="0" applyFont="1" applyFill="1" applyAlignment="1" applyProtection="1">
      <alignment horizontal="center" vertical="center"/>
      <protection locked="0"/>
    </xf>
    <xf numFmtId="0" fontId="27" fillId="33" borderId="0" xfId="0" applyFont="1" applyFill="1" applyAlignment="1" applyProtection="1">
      <alignment horizontal="center" vertical="center"/>
      <protection locked="0"/>
    </xf>
    <xf numFmtId="0" fontId="27" fillId="33" borderId="0" xfId="0" applyFont="1" applyFill="1" applyBorder="1" applyAlignment="1" applyProtection="1">
      <alignment horizontal="center"/>
      <protection locked="0"/>
    </xf>
    <xf numFmtId="0" fontId="27" fillId="33" borderId="0" xfId="0" applyFont="1" applyFill="1" applyAlignment="1" applyProtection="1">
      <alignment horizontal="center"/>
      <protection locked="0"/>
    </xf>
    <xf numFmtId="2" fontId="29" fillId="33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33" borderId="0" xfId="0" applyFont="1" applyFill="1" applyBorder="1" applyAlignment="1" applyProtection="1">
      <alignment horizontal="center" vertical="center"/>
      <protection locked="0"/>
    </xf>
    <xf numFmtId="0" fontId="31" fillId="33" borderId="0" xfId="0" applyFont="1" applyFill="1" applyAlignment="1" applyProtection="1">
      <alignment horizontal="center" vertical="center"/>
      <protection locked="0"/>
    </xf>
    <xf numFmtId="0" fontId="33" fillId="33" borderId="0" xfId="0" applyFont="1" applyFill="1" applyBorder="1" applyAlignment="1" applyProtection="1">
      <alignment horizontal="center"/>
      <protection locked="0"/>
    </xf>
    <xf numFmtId="4" fontId="28" fillId="33" borderId="0" xfId="0" applyNumberFormat="1" applyFont="1" applyFill="1" applyBorder="1" applyAlignment="1" applyProtection="1">
      <alignment horizontal="center" vertical="center"/>
      <protection locked="0"/>
    </xf>
    <xf numFmtId="3" fontId="34" fillId="33" borderId="0" xfId="0" applyNumberFormat="1" applyFont="1" applyFill="1" applyBorder="1" applyAlignment="1" applyProtection="1">
      <alignment horizontal="center" vertical="center"/>
      <protection locked="0"/>
    </xf>
    <xf numFmtId="0" fontId="32" fillId="33" borderId="0" xfId="0" applyFont="1" applyFill="1" applyBorder="1" applyAlignment="1" applyProtection="1">
      <alignment horizontal="center" vertical="center" wrapText="1"/>
      <protection locked="0"/>
    </xf>
    <xf numFmtId="0" fontId="27" fillId="34" borderId="0" xfId="0" applyFont="1" applyFill="1" applyBorder="1" applyAlignment="1" applyProtection="1">
      <alignment horizontal="center"/>
      <protection locked="0"/>
    </xf>
    <xf numFmtId="4" fontId="28" fillId="34" borderId="0" xfId="0" applyNumberFormat="1" applyFont="1" applyFill="1" applyBorder="1" applyAlignment="1" applyProtection="1">
      <alignment horizontal="center" vertical="center"/>
      <protection locked="0"/>
    </xf>
    <xf numFmtId="0" fontId="28" fillId="33" borderId="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Protection="1">
      <protection locked="0"/>
    </xf>
    <xf numFmtId="0" fontId="28" fillId="33" borderId="0" xfId="0" applyFont="1" applyFill="1" applyBorder="1" applyProtection="1">
      <protection locked="0"/>
    </xf>
    <xf numFmtId="0" fontId="30" fillId="33" borderId="0" xfId="0" applyFont="1" applyFill="1" applyBorder="1" applyAlignment="1" applyProtection="1">
      <alignment horizontal="center" vertical="center"/>
      <protection locked="0"/>
    </xf>
    <xf numFmtId="165" fontId="28" fillId="34" borderId="0" xfId="0" applyNumberFormat="1" applyFont="1" applyFill="1" applyBorder="1" applyAlignment="1" applyProtection="1">
      <alignment horizontal="center" vertical="center"/>
      <protection locked="0"/>
    </xf>
    <xf numFmtId="165" fontId="28" fillId="33" borderId="0" xfId="0" applyNumberFormat="1" applyFont="1" applyFill="1" applyBorder="1" applyAlignment="1" applyProtection="1">
      <alignment horizontal="center" vertical="center"/>
      <protection locked="0"/>
    </xf>
    <xf numFmtId="0" fontId="26" fillId="33" borderId="0" xfId="0" applyFont="1" applyFill="1" applyAlignment="1" applyProtection="1">
      <alignment horizontal="center" vertical="center" wrapText="1"/>
      <protection locked="0"/>
    </xf>
    <xf numFmtId="0" fontId="27" fillId="33" borderId="0" xfId="0" applyFont="1" applyFill="1" applyAlignment="1" applyProtection="1">
      <alignment horizontal="center" vertical="center" wrapText="1"/>
      <protection locked="0"/>
    </xf>
    <xf numFmtId="167" fontId="28" fillId="34" borderId="0" xfId="0" applyNumberFormat="1" applyFont="1" applyFill="1" applyBorder="1" applyAlignment="1" applyProtection="1">
      <alignment horizontal="center" vertical="center"/>
      <protection locked="0"/>
    </xf>
    <xf numFmtId="167" fontId="28" fillId="33" borderId="0" xfId="0" applyNumberFormat="1" applyFont="1" applyFill="1" applyBorder="1" applyAlignment="1" applyProtection="1">
      <alignment horizontal="center" vertical="center"/>
      <protection locked="0"/>
    </xf>
    <xf numFmtId="167" fontId="27" fillId="33" borderId="0" xfId="0" applyNumberFormat="1" applyFont="1" applyFill="1" applyBorder="1" applyAlignment="1" applyProtection="1">
      <alignment horizontal="center" vertical="center"/>
      <protection locked="0"/>
    </xf>
    <xf numFmtId="4" fontId="27" fillId="34" borderId="0" xfId="0" applyNumberFormat="1" applyFont="1" applyFill="1" applyBorder="1" applyAlignment="1" applyProtection="1">
      <alignment horizontal="center"/>
      <protection locked="0"/>
    </xf>
    <xf numFmtId="168" fontId="26" fillId="33" borderId="0" xfId="0" applyNumberFormat="1" applyFont="1" applyFill="1" applyBorder="1" applyAlignment="1" applyProtection="1">
      <alignment horizontal="center"/>
      <protection locked="0"/>
    </xf>
    <xf numFmtId="0" fontId="28" fillId="33" borderId="0" xfId="0" applyFont="1" applyFill="1" applyAlignment="1" applyProtection="1">
      <alignment vertical="center"/>
      <protection locked="0"/>
    </xf>
    <xf numFmtId="2" fontId="27" fillId="33" borderId="0" xfId="0" applyNumberFormat="1" applyFont="1" applyFill="1" applyBorder="1" applyAlignment="1" applyProtection="1">
      <alignment horizontal="center"/>
    </xf>
    <xf numFmtId="0" fontId="27" fillId="34" borderId="0" xfId="0" applyFont="1" applyFill="1" applyBorder="1" applyAlignment="1" applyProtection="1">
      <alignment horizontal="center"/>
    </xf>
    <xf numFmtId="4" fontId="28" fillId="34" borderId="0" xfId="0" applyNumberFormat="1" applyFont="1" applyFill="1" applyBorder="1" applyAlignment="1" applyProtection="1">
      <alignment horizontal="center" vertical="center"/>
    </xf>
    <xf numFmtId="165" fontId="28" fillId="34" borderId="0" xfId="0" applyNumberFormat="1" applyFont="1" applyFill="1" applyBorder="1" applyAlignment="1" applyProtection="1">
      <alignment horizontal="center" vertical="center"/>
    </xf>
    <xf numFmtId="0" fontId="27" fillId="33" borderId="0" xfId="0" applyFont="1" applyFill="1" applyBorder="1" applyAlignment="1" applyProtection="1">
      <alignment horizontal="center"/>
    </xf>
    <xf numFmtId="165" fontId="28" fillId="33" borderId="0" xfId="0" applyNumberFormat="1" applyFont="1" applyFill="1" applyBorder="1" applyAlignment="1" applyProtection="1">
      <alignment horizontal="center" vertical="center"/>
    </xf>
    <xf numFmtId="2" fontId="27" fillId="33" borderId="10" xfId="0" applyNumberFormat="1" applyFont="1" applyFill="1" applyBorder="1" applyAlignment="1" applyProtection="1">
      <alignment horizontal="center" vertical="center"/>
    </xf>
    <xf numFmtId="166" fontId="35" fillId="33" borderId="0" xfId="0" applyNumberFormat="1" applyFont="1" applyFill="1" applyBorder="1" applyAlignment="1" applyProtection="1">
      <alignment horizontal="center" vertical="center"/>
    </xf>
    <xf numFmtId="2" fontId="37" fillId="33" borderId="10" xfId="0" applyNumberFormat="1" applyFont="1" applyFill="1" applyBorder="1" applyAlignment="1" applyProtection="1">
      <alignment horizontal="center" vertical="center"/>
    </xf>
    <xf numFmtId="168" fontId="27" fillId="33" borderId="10" xfId="0" applyNumberFormat="1" applyFont="1" applyFill="1" applyBorder="1" applyAlignment="1" applyProtection="1">
      <alignment horizontal="center" vertical="center"/>
    </xf>
    <xf numFmtId="0" fontId="26" fillId="33" borderId="0" xfId="0" applyFont="1" applyFill="1" applyAlignment="1" applyProtection="1">
      <alignment horizontal="center"/>
      <protection locked="0"/>
    </xf>
    <xf numFmtId="0" fontId="28" fillId="33" borderId="0" xfId="0" applyFont="1" applyFill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8" fillId="33" borderId="12" xfId="0" applyFont="1" applyFill="1" applyBorder="1" applyAlignment="1" applyProtection="1">
      <alignment horizontal="center"/>
      <protection locked="0"/>
    </xf>
    <xf numFmtId="0" fontId="28" fillId="33" borderId="12" xfId="0" applyFont="1" applyFill="1" applyBorder="1" applyAlignment="1" applyProtection="1">
      <alignment horizontal="center" vertical="center"/>
      <protection locked="0"/>
    </xf>
    <xf numFmtId="0" fontId="28" fillId="33" borderId="12" xfId="0" applyFont="1" applyFill="1" applyBorder="1" applyProtection="1">
      <protection locked="0"/>
    </xf>
    <xf numFmtId="1" fontId="37" fillId="33" borderId="13" xfId="0" applyNumberFormat="1" applyFont="1" applyFill="1" applyBorder="1" applyAlignment="1" applyProtection="1">
      <alignment horizontal="center" vertical="center"/>
    </xf>
    <xf numFmtId="0" fontId="27" fillId="33" borderId="11" xfId="0" applyFont="1" applyFill="1" applyBorder="1" applyAlignment="1" applyProtection="1">
      <alignment horizontal="center" vertical="center"/>
      <protection locked="0"/>
    </xf>
    <xf numFmtId="0" fontId="32" fillId="33" borderId="11" xfId="0" applyFont="1" applyFill="1" applyBorder="1" applyAlignment="1" applyProtection="1">
      <alignment horizontal="center" vertical="center" wrapText="1"/>
      <protection locked="0"/>
    </xf>
    <xf numFmtId="0" fontId="32" fillId="33" borderId="11" xfId="0" applyFont="1" applyFill="1" applyBorder="1" applyAlignment="1" applyProtection="1">
      <alignment horizontal="center" vertical="center" wrapText="1"/>
    </xf>
    <xf numFmtId="0" fontId="32" fillId="33" borderId="10" xfId="0" applyFont="1" applyFill="1" applyBorder="1" applyAlignment="1" applyProtection="1">
      <alignment horizontal="center" vertical="center" wrapText="1"/>
    </xf>
    <xf numFmtId="0" fontId="29" fillId="33" borderId="10" xfId="0" applyFont="1" applyFill="1" applyBorder="1" applyAlignment="1" applyProtection="1">
      <alignment horizontal="center" vertical="center" wrapText="1"/>
      <protection locked="0"/>
    </xf>
    <xf numFmtId="2" fontId="29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33" borderId="14" xfId="0" applyFont="1" applyFill="1" applyBorder="1" applyAlignment="1" applyProtection="1">
      <alignment horizontal="center"/>
      <protection locked="0"/>
    </xf>
    <xf numFmtId="0" fontId="28" fillId="33" borderId="14" xfId="0" applyFont="1" applyFill="1" applyBorder="1" applyAlignment="1" applyProtection="1">
      <alignment horizontal="center" vertical="center"/>
      <protection locked="0"/>
    </xf>
    <xf numFmtId="0" fontId="28" fillId="33" borderId="14" xfId="0" applyFont="1" applyFill="1" applyBorder="1" applyProtection="1">
      <protection locked="0"/>
    </xf>
    <xf numFmtId="0" fontId="27" fillId="33" borderId="14" xfId="0" applyFont="1" applyFill="1" applyBorder="1" applyAlignment="1" applyProtection="1">
      <alignment horizontal="center"/>
      <protection locked="0"/>
    </xf>
    <xf numFmtId="167" fontId="27" fillId="33" borderId="14" xfId="0" applyNumberFormat="1" applyFont="1" applyFill="1" applyBorder="1" applyAlignment="1" applyProtection="1">
      <alignment horizontal="center" vertical="center"/>
      <protection locked="0"/>
    </xf>
    <xf numFmtId="0" fontId="27" fillId="33" borderId="14" xfId="0" applyFont="1" applyFill="1" applyBorder="1" applyAlignment="1" applyProtection="1">
      <alignment horizontal="center" vertical="center"/>
      <protection locked="0"/>
    </xf>
    <xf numFmtId="168" fontId="26" fillId="33" borderId="14" xfId="0" applyNumberFormat="1" applyFont="1" applyFill="1" applyBorder="1" applyAlignment="1" applyProtection="1">
      <alignment horizontal="center"/>
      <protection locked="0"/>
    </xf>
    <xf numFmtId="0" fontId="38" fillId="33" borderId="10" xfId="0" applyFont="1" applyFill="1" applyBorder="1" applyAlignment="1" applyProtection="1">
      <alignment horizontal="center" vertical="center"/>
      <protection locked="0"/>
    </xf>
    <xf numFmtId="0" fontId="34" fillId="33" borderId="10" xfId="0" applyFont="1" applyFill="1" applyBorder="1" applyAlignment="1" applyProtection="1">
      <alignment horizontal="center" vertical="center"/>
      <protection locked="0"/>
    </xf>
    <xf numFmtId="0" fontId="27" fillId="33" borderId="14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 wrapText="1"/>
      <protection locked="0"/>
    </xf>
    <xf numFmtId="0" fontId="27" fillId="33" borderId="13" xfId="0" applyFont="1" applyFill="1" applyBorder="1" applyAlignment="1" applyProtection="1">
      <alignment horizontal="center" vertical="center" wrapText="1"/>
      <protection locked="0"/>
    </xf>
    <xf numFmtId="2" fontId="27" fillId="33" borderId="10" xfId="0" applyNumberFormat="1" applyFont="1" applyFill="1" applyBorder="1" applyAlignment="1" applyProtection="1">
      <alignment horizontal="center"/>
    </xf>
  </cellXfs>
  <cellStyles count="217">
    <cellStyle name="%20 - Vurgu1" xfId="17" builtinId="30" customBuiltin="1"/>
    <cellStyle name="%20 - Vurgu2" xfId="21" builtinId="34" customBuiltin="1"/>
    <cellStyle name="%20 - Vurgu3" xfId="25" builtinId="38" customBuiltin="1"/>
    <cellStyle name="%20 - Vurgu4" xfId="29" builtinId="42" customBuiltin="1"/>
    <cellStyle name="%20 - Vurgu5" xfId="33" builtinId="46" customBuiltin="1"/>
    <cellStyle name="%20 - Vurgu6" xfId="37" builtinId="50" customBuiltin="1"/>
    <cellStyle name="%40 - Vurgu1" xfId="18" builtinId="31" customBuiltin="1"/>
    <cellStyle name="%40 - Vurgu2" xfId="22" builtinId="35" customBuiltin="1"/>
    <cellStyle name="%40 - Vurgu3" xfId="26" builtinId="39" customBuiltin="1"/>
    <cellStyle name="%40 - Vurgu4" xfId="30" builtinId="43" customBuiltin="1"/>
    <cellStyle name="%40 - Vurgu5" xfId="34" builtinId="47" customBuiltin="1"/>
    <cellStyle name="%40 - Vurgu6" xfId="38" builtinId="51" customBuiltin="1"/>
    <cellStyle name="%60 - Vurgu1" xfId="19" builtinId="32" customBuiltin="1"/>
    <cellStyle name="%60 - Vurgu2" xfId="23" builtinId="36" customBuiltin="1"/>
    <cellStyle name="%60 - Vurgu3" xfId="27" builtinId="40" customBuiltin="1"/>
    <cellStyle name="%60 - Vurgu4" xfId="31" builtinId="44" customBuiltin="1"/>
    <cellStyle name="%60 - Vurgu5" xfId="35" builtinId="48" customBuiltin="1"/>
    <cellStyle name="%60 - Vurgu6" xfId="39" builtinId="52" customBuiltin="1"/>
    <cellStyle name="Açıklama Metni" xfId="14" builtinId="53" customBuiltin="1"/>
    <cellStyle name="Ana Başlık 2" xfId="41"/>
    <cellStyle name="Bağlı Hücre" xfId="11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Comma 2" xfId="64"/>
    <cellStyle name="Comma 2 2" xfId="63"/>
    <cellStyle name="Çıkış" xfId="9" builtinId="21" customBuiltin="1"/>
    <cellStyle name="Giriş" xfId="8" builtinId="20" customBuiltin="1"/>
    <cellStyle name="Hesaplama" xfId="10" builtinId="22" customBuiltin="1"/>
    <cellStyle name="İşaretli Hücre" xfId="12" builtinId="23" customBuiltin="1"/>
    <cellStyle name="İyi" xfId="5" builtinId="26" customBuiltin="1"/>
    <cellStyle name="Kötü" xfId="6" builtinId="27" customBuiltin="1"/>
    <cellStyle name="Normal" xfId="0" builtinId="0"/>
    <cellStyle name="Normal 10" xfId="57"/>
    <cellStyle name="Normal 100" xfId="70"/>
    <cellStyle name="Normal 101" xfId="69"/>
    <cellStyle name="Normal 102" xfId="68"/>
    <cellStyle name="Normal 103" xfId="67"/>
    <cellStyle name="Normal 104" xfId="216"/>
    <cellStyle name="Normal 11" xfId="52"/>
    <cellStyle name="Normal 11 2" xfId="66"/>
    <cellStyle name="Normal 11 3" xfId="65"/>
    <cellStyle name="Normal 11 4" xfId="53"/>
    <cellStyle name="Normal 11 5" xfId="48"/>
    <cellStyle name="Normal 11 6" xfId="49"/>
    <cellStyle name="Normal 11 7" xfId="71"/>
    <cellStyle name="Normal 11 8" xfId="72"/>
    <cellStyle name="Normal 12" xfId="73"/>
    <cellStyle name="Normal 12 2" xfId="74"/>
    <cellStyle name="Normal 13" xfId="75"/>
    <cellStyle name="Normal 13 2" xfId="76"/>
    <cellStyle name="Normal 14" xfId="77"/>
    <cellStyle name="Normal 14 2" xfId="78"/>
    <cellStyle name="Normal 15" xfId="79"/>
    <cellStyle name="Normal 16" xfId="80"/>
    <cellStyle name="Normal 16 2" xfId="81"/>
    <cellStyle name="Normal 17" xfId="82"/>
    <cellStyle name="Normal 17 2" xfId="83"/>
    <cellStyle name="Normal 18" xfId="84"/>
    <cellStyle name="Normal 19" xfId="85"/>
    <cellStyle name="Normal 2" xfId="40"/>
    <cellStyle name="Normal 2 10" xfId="86"/>
    <cellStyle name="Normal 2 11" xfId="87"/>
    <cellStyle name="Normal 2 2" xfId="46"/>
    <cellStyle name="Normal 2 3" xfId="45"/>
    <cellStyle name="Normal 2 4" xfId="62"/>
    <cellStyle name="Normal 2 4 2" xfId="88"/>
    <cellStyle name="Normal 2 4 3" xfId="89"/>
    <cellStyle name="Normal 2 4 4" xfId="90"/>
    <cellStyle name="Normal 2 4 5" xfId="91"/>
    <cellStyle name="Normal 2 4 6" xfId="92"/>
    <cellStyle name="Normal 2 4 7" xfId="93"/>
    <cellStyle name="Normal 2 4 8" xfId="94"/>
    <cellStyle name="Normal 2 5" xfId="47"/>
    <cellStyle name="Normal 2 6" xfId="95"/>
    <cellStyle name="Normal 2 7" xfId="96"/>
    <cellStyle name="Normal 2 8" xfId="97"/>
    <cellStyle name="Normal 2 9" xfId="98"/>
    <cellStyle name="Normal 20" xfId="99"/>
    <cellStyle name="Normal 21" xfId="100"/>
    <cellStyle name="Normal 22" xfId="101"/>
    <cellStyle name="Normal 23" xfId="102"/>
    <cellStyle name="Normal 24" xfId="103"/>
    <cellStyle name="Normal 25" xfId="104"/>
    <cellStyle name="Normal 25 2" xfId="105"/>
    <cellStyle name="Normal 26" xfId="106"/>
    <cellStyle name="Normal 26 2" xfId="107"/>
    <cellStyle name="Normal 27" xfId="108"/>
    <cellStyle name="Normal 27 2" xfId="109"/>
    <cellStyle name="Normal 28" xfId="110"/>
    <cellStyle name="Normal 28 2" xfId="111"/>
    <cellStyle name="Normal 29" xfId="112"/>
    <cellStyle name="Normal 29 2" xfId="113"/>
    <cellStyle name="Normal 3" xfId="44"/>
    <cellStyle name="Normal 30" xfId="114"/>
    <cellStyle name="Normal 31" xfId="115"/>
    <cellStyle name="Normal 32" xfId="116"/>
    <cellStyle name="Normal 33" xfId="117"/>
    <cellStyle name="Normal 34" xfId="118"/>
    <cellStyle name="Normal 35" xfId="119"/>
    <cellStyle name="Normal 36" xfId="120"/>
    <cellStyle name="Normal 37" xfId="121"/>
    <cellStyle name="Normal 38" xfId="122"/>
    <cellStyle name="Normal 39" xfId="123"/>
    <cellStyle name="Normal 4" xfId="58"/>
    <cellStyle name="Normal 4 3" xfId="61"/>
    <cellStyle name="Normal 4 3 10" xfId="124"/>
    <cellStyle name="Normal 4 3 2" xfId="54"/>
    <cellStyle name="Normal 4 3 2 2" xfId="125"/>
    <cellStyle name="Normal 4 3 2 3" xfId="126"/>
    <cellStyle name="Normal 4 3 2 4" xfId="127"/>
    <cellStyle name="Normal 4 3 2 5" xfId="128"/>
    <cellStyle name="Normal 4 3 2 6" xfId="129"/>
    <cellStyle name="Normal 4 3 2 7" xfId="130"/>
    <cellStyle name="Normal 4 3 2 8" xfId="131"/>
    <cellStyle name="Normal 4 3 3" xfId="132"/>
    <cellStyle name="Normal 4 3 4" xfId="55"/>
    <cellStyle name="Normal 4 3 4 2" xfId="133"/>
    <cellStyle name="Normal 4 3 4 3" xfId="134"/>
    <cellStyle name="Normal 4 3 4 4" xfId="135"/>
    <cellStyle name="Normal 4 3 4 5" xfId="136"/>
    <cellStyle name="Normal 4 3 4 6" xfId="137"/>
    <cellStyle name="Normal 4 3 4 7" xfId="138"/>
    <cellStyle name="Normal 4 3 4 8" xfId="139"/>
    <cellStyle name="Normal 4 3 5" xfId="140"/>
    <cellStyle name="Normal 4 3 6" xfId="141"/>
    <cellStyle name="Normal 4 3 7" xfId="142"/>
    <cellStyle name="Normal 4 3 8" xfId="143"/>
    <cellStyle name="Normal 4 3 9" xfId="144"/>
    <cellStyle name="Normal 40" xfId="145"/>
    <cellStyle name="Normal 41" xfId="146"/>
    <cellStyle name="Normal 42" xfId="147"/>
    <cellStyle name="Normal 43" xfId="148"/>
    <cellStyle name="Normal 44" xfId="149"/>
    <cellStyle name="Normal 45" xfId="150"/>
    <cellStyle name="Normal 46" xfId="151"/>
    <cellStyle name="Normal 47" xfId="152"/>
    <cellStyle name="Normal 48" xfId="153"/>
    <cellStyle name="Normal 49" xfId="154"/>
    <cellStyle name="Normal 5" xfId="42"/>
    <cellStyle name="Normal 50" xfId="155"/>
    <cellStyle name="Normal 51" xfId="156"/>
    <cellStyle name="Normal 52" xfId="157"/>
    <cellStyle name="Normal 53" xfId="158"/>
    <cellStyle name="Normal 54" xfId="159"/>
    <cellStyle name="Normal 55" xfId="160"/>
    <cellStyle name="Normal 56" xfId="161"/>
    <cellStyle name="Normal 57" xfId="162"/>
    <cellStyle name="Normal 58" xfId="163"/>
    <cellStyle name="Normal 59" xfId="164"/>
    <cellStyle name="Normal 6" xfId="59"/>
    <cellStyle name="Normal 6 2" xfId="165"/>
    <cellStyle name="Normal 6 3" xfId="166"/>
    <cellStyle name="Normal 6 4" xfId="167"/>
    <cellStyle name="Normal 6 5" xfId="168"/>
    <cellStyle name="Normal 6 6" xfId="169"/>
    <cellStyle name="Normal 6 6 2" xfId="170"/>
    <cellStyle name="Normal 6 7" xfId="171"/>
    <cellStyle name="Normal 6 8" xfId="172"/>
    <cellStyle name="Normal 60" xfId="173"/>
    <cellStyle name="Normal 61" xfId="174"/>
    <cellStyle name="Normal 62" xfId="175"/>
    <cellStyle name="Normal 63" xfId="176"/>
    <cellStyle name="Normal 64" xfId="215"/>
    <cellStyle name="Normal 65" xfId="177"/>
    <cellStyle name="Normal 66" xfId="178"/>
    <cellStyle name="Normal 67" xfId="179"/>
    <cellStyle name="Normal 68" xfId="180"/>
    <cellStyle name="Normal 69" xfId="181"/>
    <cellStyle name="Normal 7" xfId="56"/>
    <cellStyle name="Normal 70" xfId="182"/>
    <cellStyle name="Normal 71" xfId="183"/>
    <cellStyle name="Normal 72" xfId="184"/>
    <cellStyle name="Normal 73" xfId="185"/>
    <cellStyle name="Normal 74" xfId="186"/>
    <cellStyle name="Normal 75" xfId="187"/>
    <cellStyle name="Normal 76" xfId="188"/>
    <cellStyle name="Normal 77" xfId="189"/>
    <cellStyle name="Normal 78" xfId="190"/>
    <cellStyle name="Normal 79" xfId="191"/>
    <cellStyle name="Normal 8" xfId="60"/>
    <cellStyle name="Normal 80" xfId="192"/>
    <cellStyle name="Normal 81" xfId="193"/>
    <cellStyle name="Normal 82" xfId="194"/>
    <cellStyle name="Normal 83" xfId="195"/>
    <cellStyle name="Normal 84" xfId="196"/>
    <cellStyle name="Normal 85" xfId="197"/>
    <cellStyle name="Normal 86" xfId="198"/>
    <cellStyle name="Normal 87" xfId="199"/>
    <cellStyle name="Normal 88" xfId="200"/>
    <cellStyle name="Normal 89" xfId="201"/>
    <cellStyle name="Normal 9" xfId="43"/>
    <cellStyle name="Normal 9 2" xfId="202"/>
    <cellStyle name="Normal 90" xfId="203"/>
    <cellStyle name="Normal 91" xfId="204"/>
    <cellStyle name="Normal 92" xfId="205"/>
    <cellStyle name="Normal 93" xfId="206"/>
    <cellStyle name="Normal 94" xfId="207"/>
    <cellStyle name="Normal 95" xfId="208"/>
    <cellStyle name="Normal 96" xfId="209"/>
    <cellStyle name="Normal 97" xfId="210"/>
    <cellStyle name="Normal 98" xfId="211"/>
    <cellStyle name="Normal 99" xfId="212"/>
    <cellStyle name="Not 2" xfId="51"/>
    <cellStyle name="Not 3" xfId="213"/>
    <cellStyle name="Not 4" xfId="214"/>
    <cellStyle name="Nötr" xfId="7" builtinId="28" customBuiltin="1"/>
    <cellStyle name="Stil 1" xfId="50"/>
    <cellStyle name="Toplam" xfId="15" builtinId="25" customBuiltin="1"/>
    <cellStyle name="Uyarı Metni" xfId="13" builtinId="11" customBuiltin="1"/>
    <cellStyle name="Vurgu1" xfId="16" builtinId="29" customBuiltin="1"/>
    <cellStyle name="Vurgu2" xfId="20" builtinId="33" customBuiltin="1"/>
    <cellStyle name="Vurgu3" xfId="24" builtinId="37" customBuiltin="1"/>
    <cellStyle name="Vurgu4" xfId="28" builtinId="41" customBuiltin="1"/>
    <cellStyle name="Vurgu5" xfId="32" builtinId="45" customBuiltin="1"/>
    <cellStyle name="Vurgu6" xfId="36" builtinId="49" customBuiltin="1"/>
  </cellStyles>
  <dxfs count="15">
    <dxf>
      <fill>
        <patternFill patternType="gray0625">
          <bgColor rgb="FF00B050"/>
        </patternFill>
      </fill>
    </dxf>
    <dxf>
      <fill>
        <patternFill patternType="gray0625">
          <bgColor rgb="FFFF0000"/>
        </patternFill>
      </fill>
    </dxf>
    <dxf>
      <fill>
        <patternFill patternType="gray0625">
          <bgColor rgb="FF00B050"/>
        </patternFill>
      </fill>
    </dxf>
    <dxf>
      <fill>
        <patternFill patternType="gray0625">
          <bgColor rgb="FFFF0000"/>
        </patternFill>
      </fill>
    </dxf>
    <dxf>
      <fill>
        <patternFill patternType="gray0625">
          <bgColor rgb="FF00B050"/>
        </patternFill>
      </fill>
    </dxf>
    <dxf>
      <fill>
        <patternFill patternType="gray0625">
          <bgColor rgb="FFFF0000"/>
        </patternFill>
      </fill>
    </dxf>
    <dxf>
      <fill>
        <patternFill patternType="gray0625">
          <bgColor rgb="FF00B050"/>
        </patternFill>
      </fill>
    </dxf>
    <dxf>
      <fill>
        <patternFill patternType="gray0625"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166" formatCode="0.0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166" formatCode="0.0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5" name="Tablo15" displayName="Tablo15" ref="D59:E64" totalsRowShown="0" headerRowDxfId="14" dataDxfId="12" headerRowBorderDxfId="13" tableBorderDxfId="11" totalsRowBorderDxfId="10">
  <tableColumns count="2">
    <tableColumn id="1" name="KRİTERLER" dataDxfId="9">
      <calculatedColumnFormula>SQRT(SUM(D48:H48))</calculatedColumnFormula>
    </tableColumn>
    <tableColumn id="2" name="ENDEKS REFERANS DEĞERLERİ" dataDxfId="8">
      <calculatedColumnFormula>MAX(D48:H48)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/>
  </sheetPr>
  <dimension ref="A1:K74"/>
  <sheetViews>
    <sheetView tabSelected="1" zoomScaleNormal="100" workbookViewId="0">
      <selection activeCell="D7" sqref="D7"/>
    </sheetView>
  </sheetViews>
  <sheetFormatPr defaultColWidth="9.140625" defaultRowHeight="14.25"/>
  <cols>
    <col min="1" max="1" width="15.42578125" style="43" customWidth="1"/>
    <col min="2" max="2" width="8.85546875" style="2" customWidth="1"/>
    <col min="3" max="3" width="19.85546875" style="43" customWidth="1"/>
    <col min="4" max="4" width="24.7109375" style="2" customWidth="1"/>
    <col min="5" max="5" width="19.5703125" style="1" customWidth="1"/>
    <col min="6" max="6" width="18" style="1" customWidth="1"/>
    <col min="7" max="8" width="21" style="1" bestFit="1" customWidth="1"/>
    <col min="9" max="9" width="4.42578125" style="1" customWidth="1"/>
    <col min="10" max="10" width="13.7109375" style="1" customWidth="1"/>
    <col min="11" max="11" width="12" style="2" customWidth="1"/>
    <col min="12" max="12" width="9.28515625" style="1" bestFit="1" customWidth="1"/>
    <col min="13" max="16384" width="9.140625" style="1"/>
  </cols>
  <sheetData>
    <row r="1" spans="1:11" ht="15" thickBot="1">
      <c r="A1" s="17"/>
      <c r="B1" s="18"/>
      <c r="C1" s="17"/>
      <c r="D1" s="18"/>
      <c r="E1" s="19"/>
      <c r="F1" s="19"/>
      <c r="G1" s="19"/>
      <c r="H1" s="19"/>
      <c r="I1" s="19"/>
      <c r="J1" s="19"/>
    </row>
    <row r="2" spans="1:11" ht="30.75" customHeight="1" thickBot="1">
      <c r="A2" s="63" t="s">
        <v>32</v>
      </c>
      <c r="B2" s="64"/>
      <c r="C2" s="64"/>
      <c r="D2" s="64"/>
      <c r="E2" s="64"/>
      <c r="F2" s="64"/>
      <c r="G2" s="64"/>
      <c r="H2" s="64"/>
      <c r="I2" s="64"/>
      <c r="J2" s="64"/>
    </row>
    <row r="4" spans="1:11" ht="15" thickBot="1">
      <c r="C4" s="56"/>
      <c r="D4" s="57"/>
      <c r="E4" s="58"/>
      <c r="F4" s="58"/>
      <c r="G4" s="58"/>
      <c r="H4" s="58"/>
    </row>
    <row r="5" spans="1:11" s="31" customFormat="1" ht="20.100000000000001" customHeight="1" thickBot="1">
      <c r="A5" s="50" t="s">
        <v>24</v>
      </c>
      <c r="B5" s="3"/>
      <c r="C5" s="65" t="s">
        <v>15</v>
      </c>
      <c r="D5" s="65"/>
      <c r="E5" s="65"/>
      <c r="F5" s="65"/>
      <c r="G5" s="65"/>
      <c r="H5" s="65"/>
      <c r="I5" s="4"/>
      <c r="J5" s="4"/>
      <c r="K5" s="2"/>
    </row>
    <row r="6" spans="1:11">
      <c r="A6" s="42"/>
      <c r="B6" s="3"/>
      <c r="C6" s="5"/>
      <c r="D6" s="5"/>
      <c r="E6" s="5"/>
      <c r="F6" s="5"/>
      <c r="G6" s="5"/>
      <c r="H6" s="5"/>
      <c r="I6" s="5"/>
      <c r="J6" s="6"/>
    </row>
    <row r="7" spans="1:11" ht="16.5" thickBot="1">
      <c r="C7" s="54"/>
      <c r="D7" s="55"/>
      <c r="E7" s="55"/>
      <c r="F7" s="55"/>
      <c r="G7" s="55"/>
      <c r="H7" s="55"/>
      <c r="I7" s="7"/>
      <c r="J7" s="8"/>
      <c r="K7" s="9"/>
    </row>
    <row r="8" spans="1:11" ht="26.1" customHeight="1" thickBot="1">
      <c r="C8" s="51" t="s">
        <v>5</v>
      </c>
      <c r="D8" s="51" t="s">
        <v>6</v>
      </c>
      <c r="E8" s="51" t="s">
        <v>7</v>
      </c>
      <c r="F8" s="51" t="s">
        <v>8</v>
      </c>
      <c r="G8" s="51" t="s">
        <v>9</v>
      </c>
      <c r="H8" s="51" t="s">
        <v>10</v>
      </c>
      <c r="J8" s="51" t="s">
        <v>11</v>
      </c>
      <c r="K8" s="51" t="s">
        <v>12</v>
      </c>
    </row>
    <row r="9" spans="1:11">
      <c r="C9" s="10" t="s">
        <v>0</v>
      </c>
      <c r="D9" s="11">
        <f ca="1">RANDBETWEEN(-1000,1000)</f>
        <v>-708</v>
      </c>
      <c r="E9" s="11">
        <f t="shared" ref="E9:H13" ca="1" si="0">RANDBETWEEN(-1000,1000)</f>
        <v>384</v>
      </c>
      <c r="F9" s="11">
        <f t="shared" ca="1" si="0"/>
        <v>-302</v>
      </c>
      <c r="G9" s="11">
        <f t="shared" ca="1" si="0"/>
        <v>-569</v>
      </c>
      <c r="H9" s="11">
        <f t="shared" ca="1" si="0"/>
        <v>-830</v>
      </c>
      <c r="I9" s="12"/>
      <c r="J9" s="4" t="str">
        <f ca="1">IF(RANDBETWEEN(1,2)=1,"Max","Min")</f>
        <v>Min</v>
      </c>
      <c r="K9" s="32">
        <f ca="1">IF(J9="Max",MAX(D9:H9),MIN(D9:H9))</f>
        <v>-830</v>
      </c>
    </row>
    <row r="10" spans="1:11">
      <c r="C10" s="10" t="s">
        <v>1</v>
      </c>
      <c r="D10" s="11">
        <f t="shared" ref="D10:D13" ca="1" si="1">RANDBETWEEN(-1000,1000)</f>
        <v>-432</v>
      </c>
      <c r="E10" s="11">
        <f t="shared" ca="1" si="0"/>
        <v>22</v>
      </c>
      <c r="F10" s="11">
        <f t="shared" ca="1" si="0"/>
        <v>887</v>
      </c>
      <c r="G10" s="11">
        <f t="shared" ca="1" si="0"/>
        <v>460</v>
      </c>
      <c r="H10" s="11">
        <f t="shared" ca="1" si="0"/>
        <v>715</v>
      </c>
      <c r="I10" s="12"/>
      <c r="J10" s="4" t="str">
        <f t="shared" ref="J10:J13" ca="1" si="2">IF(RANDBETWEEN(1,2)=1,"Max","Min")</f>
        <v>Max</v>
      </c>
      <c r="K10" s="32">
        <f ca="1">IF(J10="Max",MAX(D10:H10),MIN(D10:H10))</f>
        <v>887</v>
      </c>
    </row>
    <row r="11" spans="1:11">
      <c r="C11" s="10" t="s">
        <v>2</v>
      </c>
      <c r="D11" s="11">
        <f t="shared" ca="1" si="1"/>
        <v>-172</v>
      </c>
      <c r="E11" s="11">
        <f t="shared" ca="1" si="0"/>
        <v>-262</v>
      </c>
      <c r="F11" s="11">
        <f t="shared" ca="1" si="0"/>
        <v>708</v>
      </c>
      <c r="G11" s="11">
        <f t="shared" ca="1" si="0"/>
        <v>-762</v>
      </c>
      <c r="H11" s="11">
        <f t="shared" ca="1" si="0"/>
        <v>-369</v>
      </c>
      <c r="I11" s="12"/>
      <c r="J11" s="4" t="str">
        <f t="shared" ca="1" si="2"/>
        <v>Min</v>
      </c>
      <c r="K11" s="32">
        <f ca="1">IF(J11="Max",MAX(D11:H11),MIN(D11:H11))</f>
        <v>-762</v>
      </c>
    </row>
    <row r="12" spans="1:11">
      <c r="C12" s="10" t="s">
        <v>3</v>
      </c>
      <c r="D12" s="11">
        <f t="shared" ca="1" si="1"/>
        <v>-580</v>
      </c>
      <c r="E12" s="11">
        <f t="shared" ca="1" si="0"/>
        <v>-361</v>
      </c>
      <c r="F12" s="11">
        <f t="shared" ca="1" si="0"/>
        <v>931</v>
      </c>
      <c r="G12" s="11">
        <f t="shared" ca="1" si="0"/>
        <v>773</v>
      </c>
      <c r="H12" s="11">
        <f t="shared" ca="1" si="0"/>
        <v>324</v>
      </c>
      <c r="I12" s="12"/>
      <c r="J12" s="4" t="str">
        <f t="shared" ca="1" si="2"/>
        <v>Min</v>
      </c>
      <c r="K12" s="32">
        <f ca="1">IF(J12="Max",MAX(D12:H12),MIN(D12:H12))</f>
        <v>-580</v>
      </c>
    </row>
    <row r="13" spans="1:11" ht="15" thickBot="1">
      <c r="C13" s="10" t="s">
        <v>4</v>
      </c>
      <c r="D13" s="11">
        <f t="shared" ca="1" si="1"/>
        <v>816</v>
      </c>
      <c r="E13" s="11">
        <f t="shared" ca="1" si="0"/>
        <v>338</v>
      </c>
      <c r="F13" s="11">
        <f t="shared" ca="1" si="0"/>
        <v>-201</v>
      </c>
      <c r="G13" s="11">
        <f t="shared" ca="1" si="0"/>
        <v>-442</v>
      </c>
      <c r="H13" s="11">
        <f ca="1">RANDBETWEEN(-1000,1000)</f>
        <v>821</v>
      </c>
      <c r="I13" s="12"/>
      <c r="J13" s="44" t="str">
        <f ca="1">IF(RANDBETWEEN(1,2)=1,"Max","Min")</f>
        <v>Min</v>
      </c>
      <c r="K13" s="70">
        <f ca="1">IF(J13="Max",MAX(D13:H13),MIN(D13:H13))</f>
        <v>-442</v>
      </c>
    </row>
    <row r="15" spans="1:11" ht="15" thickBot="1">
      <c r="C15" s="56"/>
      <c r="D15" s="57"/>
      <c r="E15" s="58"/>
      <c r="F15" s="58"/>
      <c r="G15" s="58"/>
      <c r="H15" s="58"/>
    </row>
    <row r="16" spans="1:11" s="31" customFormat="1" ht="20.100000000000001" customHeight="1" thickBot="1">
      <c r="A16" s="50" t="s">
        <v>25</v>
      </c>
      <c r="B16" s="3"/>
      <c r="C16" s="65" t="s">
        <v>16</v>
      </c>
      <c r="D16" s="65"/>
      <c r="E16" s="65"/>
      <c r="F16" s="65"/>
      <c r="G16" s="65"/>
      <c r="H16" s="65"/>
      <c r="I16" s="4"/>
      <c r="J16" s="4"/>
      <c r="K16" s="2"/>
    </row>
    <row r="17" spans="1:11" ht="15" thickBot="1"/>
    <row r="18" spans="1:11" ht="26.1" customHeight="1" thickBot="1">
      <c r="C18" s="52" t="str">
        <f t="shared" ref="C18:H18" si="3">C8</f>
        <v>KRİTERLER</v>
      </c>
      <c r="D18" s="52" t="str">
        <f t="shared" si="3"/>
        <v>ALTERNATİF 1</v>
      </c>
      <c r="E18" s="52" t="str">
        <f t="shared" si="3"/>
        <v>ALTERNATİF 2</v>
      </c>
      <c r="F18" s="52" t="str">
        <f t="shared" si="3"/>
        <v>ALTERNATİF 3</v>
      </c>
      <c r="G18" s="52" t="str">
        <f t="shared" si="3"/>
        <v>ALTERNATİF 4</v>
      </c>
      <c r="H18" s="52" t="str">
        <f t="shared" si="3"/>
        <v>ALTERNATİF 5</v>
      </c>
      <c r="I18" s="13"/>
      <c r="J18" s="13"/>
    </row>
    <row r="19" spans="1:11">
      <c r="C19" s="33" t="str">
        <f>C9</f>
        <v>KRİTER 1</v>
      </c>
      <c r="D19" s="34">
        <f ca="1">IF($J$9="Max",D9-$K$9,IF($J$9="Min",$K$9-D9))</f>
        <v>-122</v>
      </c>
      <c r="E19" s="34">
        <f ca="1">IF($J$9="Max",E9-$K$9,IF($J$9="Min",$K$9-E9))</f>
        <v>-1214</v>
      </c>
      <c r="F19" s="34">
        <f ca="1">IF($J$9="Max",F9-$K$9,IF($J$9="Min",$K$9-F9))</f>
        <v>-528</v>
      </c>
      <c r="G19" s="34">
        <f ca="1">IF($J$9="Max",G9-$K$9,IF($J$9="Min",$K$9-G9))</f>
        <v>-261</v>
      </c>
      <c r="H19" s="34">
        <f ca="1">IF($J$9="Max",H9-$K$9,IF($J$9="Min",$K$9-H9))</f>
        <v>0</v>
      </c>
      <c r="I19" s="15"/>
      <c r="J19" s="16"/>
    </row>
    <row r="20" spans="1:11">
      <c r="C20" s="33" t="str">
        <f>C10</f>
        <v>KRİTER 2</v>
      </c>
      <c r="D20" s="34">
        <f ca="1">IF($J$10="Max",D10-$K$10,IF($J$10="Min",$K$10-D10))</f>
        <v>-1319</v>
      </c>
      <c r="E20" s="34">
        <f ca="1">IF($J$10="Max",E10-$K$10,IF($J$10="Min",$K$10-E10))</f>
        <v>-865</v>
      </c>
      <c r="F20" s="34">
        <f ca="1">IF($J$10="Max",F10-$K$10,IF($J$10="Min",$K$10-F10))</f>
        <v>0</v>
      </c>
      <c r="G20" s="34">
        <f ca="1">IF($J$10="Max",G10-$K$10,IF($J$10="Min",$K$10-G10))</f>
        <v>-427</v>
      </c>
      <c r="H20" s="34">
        <f ca="1">IF($J$10="Max",H10-$K$10,IF($J$10="Min",$K$10-H10))</f>
        <v>-172</v>
      </c>
      <c r="I20" s="11"/>
      <c r="J20" s="16"/>
    </row>
    <row r="21" spans="1:11">
      <c r="C21" s="33" t="str">
        <f>C11</f>
        <v>KRİTER 3</v>
      </c>
      <c r="D21" s="34">
        <f ca="1">IF($J$11="Max",D11-$K$11,IF($J$11="Min",$K$11-D11))</f>
        <v>-590</v>
      </c>
      <c r="E21" s="34">
        <f ca="1">IF($J$11="Max",E11-$K$11,IF($J$11="Min",$K$11-E11))</f>
        <v>-500</v>
      </c>
      <c r="F21" s="34">
        <f ca="1">IF($J$11="Max",F11-$K$11,IF($J$11="Min",$K$11-F11))</f>
        <v>-1470</v>
      </c>
      <c r="G21" s="34">
        <f ca="1">IF($J$11="Max",G11-$K$11,IF($J$11="Min",$K$11-G11))</f>
        <v>0</v>
      </c>
      <c r="H21" s="34">
        <f ca="1">IF($J$11="Max",H11-$K$11,IF($J$11="Min",$K$11-H11))</f>
        <v>-393</v>
      </c>
      <c r="I21" s="15"/>
      <c r="J21" s="16"/>
    </row>
    <row r="22" spans="1:11">
      <c r="C22" s="33" t="str">
        <f>C12</f>
        <v>KRİTER 4</v>
      </c>
      <c r="D22" s="34">
        <f ca="1">IF($J$12="Max",D12-$K$12,IF($J$12="Min",$K$12-D12))</f>
        <v>0</v>
      </c>
      <c r="E22" s="34">
        <f ca="1">IF($J$12="Max",E12-$K$12,IF($J$12="Min",$K$12-E12))</f>
        <v>-219</v>
      </c>
      <c r="F22" s="34">
        <f ca="1">IF($J$12="Max",F12-$K$12,IF($J$12="Min",$K$12-F12))</f>
        <v>-1511</v>
      </c>
      <c r="G22" s="34">
        <f ca="1">IF($J$12="Max",G12-$K$12,IF($J$12="Min",$K$12-G12))</f>
        <v>-1353</v>
      </c>
      <c r="H22" s="34">
        <f ca="1">IF($J$12="Max",H12-$K$12,IF($J$12="Min",$K$12-H12))</f>
        <v>-904</v>
      </c>
      <c r="I22" s="11"/>
      <c r="J22" s="16"/>
    </row>
    <row r="23" spans="1:11">
      <c r="C23" s="33" t="str">
        <f>C13</f>
        <v>KRİTER 5</v>
      </c>
      <c r="D23" s="34">
        <f ca="1">IF($J$13="Max",D13-$K$13,IF($J$13="Min",$K$13-D13))</f>
        <v>-1258</v>
      </c>
      <c r="E23" s="34">
        <f ca="1">IF($J$13="Max",E13-$K$13,IF($J$13="Min",$K$13-E13))</f>
        <v>-780</v>
      </c>
      <c r="F23" s="34">
        <f ca="1">IF($J$13="Max",F13-$K$13,IF($J$13="Min",$K$13-F13))</f>
        <v>-241</v>
      </c>
      <c r="G23" s="34">
        <f ca="1">IF($J$13="Max",G13-$K$13,IF($J$13="Min",$K$13-G13))</f>
        <v>0</v>
      </c>
      <c r="H23" s="34">
        <f ca="1">IF($J$13="Max",H13-$K$13,IF($J$13="Min",$K$13-H13))</f>
        <v>-1263</v>
      </c>
      <c r="I23" s="15"/>
      <c r="J23" s="16"/>
    </row>
    <row r="25" spans="1:11" ht="15" thickBot="1">
      <c r="C25" s="56"/>
      <c r="D25" s="57"/>
      <c r="E25" s="58"/>
      <c r="F25" s="58"/>
      <c r="G25" s="58"/>
      <c r="H25" s="58"/>
    </row>
    <row r="26" spans="1:11" s="31" customFormat="1" ht="20.100000000000001" customHeight="1" thickBot="1">
      <c r="A26" s="50" t="s">
        <v>26</v>
      </c>
      <c r="B26" s="3"/>
      <c r="C26" s="65" t="s">
        <v>17</v>
      </c>
      <c r="D26" s="65"/>
      <c r="E26" s="65"/>
      <c r="F26" s="65"/>
      <c r="G26" s="65"/>
      <c r="H26" s="65"/>
      <c r="I26" s="4"/>
      <c r="J26" s="4"/>
      <c r="K26" s="2"/>
    </row>
    <row r="27" spans="1:11" ht="15" thickBot="1">
      <c r="C27" s="17"/>
      <c r="D27" s="18"/>
      <c r="E27" s="19"/>
      <c r="F27" s="19"/>
      <c r="G27" s="19"/>
      <c r="H27" s="19"/>
      <c r="I27" s="20"/>
    </row>
    <row r="28" spans="1:11" ht="26.1" customHeight="1" thickBot="1">
      <c r="C28" s="52" t="str">
        <f t="shared" ref="C28:H28" si="4">C18</f>
        <v>KRİTERLER</v>
      </c>
      <c r="D28" s="52" t="str">
        <f t="shared" si="4"/>
        <v>ALTERNATİF 1</v>
      </c>
      <c r="E28" s="52" t="str">
        <f t="shared" si="4"/>
        <v>ALTERNATİF 2</v>
      </c>
      <c r="F28" s="52" t="str">
        <f t="shared" si="4"/>
        <v>ALTERNATİF 3</v>
      </c>
      <c r="G28" s="52" t="str">
        <f t="shared" si="4"/>
        <v>ALTERNATİF 4</v>
      </c>
      <c r="H28" s="52" t="str">
        <f t="shared" si="4"/>
        <v>ALTERNATİF 5</v>
      </c>
      <c r="I28" s="21"/>
      <c r="J28" s="13"/>
    </row>
    <row r="29" spans="1:11">
      <c r="C29" s="33" t="str">
        <f>C9</f>
        <v>KRİTER 1</v>
      </c>
      <c r="D29" s="35">
        <f ca="1">STANDARDIZE(D19,AVERAGE(D19:H19),_xlfn.STDEV.S(D19:H19))</f>
        <v>0.62756327211756635</v>
      </c>
      <c r="E29" s="35">
        <f ca="1">STANDARDIZE(E19,AVERAGE(D19:H19),_xlfn.STDEV.S(D19:H19))</f>
        <v>-1.6341499066031679</v>
      </c>
      <c r="F29" s="35">
        <f ca="1">STANDARDIZE(F19,AVERAGE(D19:H19),_xlfn.STDEV.S(D19:H19))</f>
        <v>-0.21333008920168098</v>
      </c>
      <c r="G29" s="35">
        <f ca="1">STANDARDIZE(G19,AVERAGE(D19:H19),_xlfn.STDEV.S(D19:H19))</f>
        <v>0.33967120999102601</v>
      </c>
      <c r="H29" s="35">
        <f ca="1">STANDARDIZE(H19,AVERAGE(D19:H19),_xlfn.STDEV.S(D19:H19))</f>
        <v>0.88024551369625648</v>
      </c>
      <c r="I29" s="22"/>
      <c r="J29" s="23"/>
    </row>
    <row r="30" spans="1:11">
      <c r="C30" s="33" t="str">
        <f>C10</f>
        <v>KRİTER 2</v>
      </c>
      <c r="D30" s="35">
        <f ca="1">STANDARDIZE(D20,AVERAGE(D20:H20),_xlfn.STDEV.S(D20:H20))</f>
        <v>-1.4213388777011016</v>
      </c>
      <c r="E30" s="35">
        <f ca="1">STANDARDIZE(E20,AVERAGE(D20:H20),_xlfn.STDEV.S(D20:H20))</f>
        <v>-0.57494872754855686</v>
      </c>
      <c r="F30" s="35">
        <f ca="1">STANDARDIZE(F20,AVERAGE(D20:H20),_xlfn.STDEV.S(D20:H20))</f>
        <v>1.0376668669050804</v>
      </c>
      <c r="G30" s="35">
        <f ca="1">STANDARDIZE(G20,AVERAGE(D20:H20),_xlfn.STDEV.S(D20:H20))</f>
        <v>0.24161269484530798</v>
      </c>
      <c r="H30" s="35">
        <f ca="1">STANDARDIZE(H20,AVERAGE(D20:H20),_xlfn.STDEV.S(D20:H20))</f>
        <v>0.71700804349927039</v>
      </c>
      <c r="I30" s="23"/>
      <c r="J30" s="23"/>
    </row>
    <row r="31" spans="1:11">
      <c r="C31" s="33" t="str">
        <f>C11</f>
        <v>KRİTER 3</v>
      </c>
      <c r="D31" s="35">
        <f ca="1">STANDARDIZE(D21,AVERAGE(D21:H21),_xlfn.STDEV.S(D21:H21))</f>
        <v>1.1096815473933114E-3</v>
      </c>
      <c r="E31" s="35">
        <f ca="1">STANDARDIZE(E21,AVERAGE(D21:H21),_xlfn.STDEV.S(D21:H21))</f>
        <v>0.16756191365638373</v>
      </c>
      <c r="F31" s="35">
        <f ca="1">STANDARDIZE(F21,AVERAGE(D21:H21),_xlfn.STDEV.S(D21:H21))</f>
        <v>-1.626423254629402</v>
      </c>
      <c r="G31" s="35">
        <f ca="1">STANDARDIZE(G21,AVERAGE(D21:H21),_xlfn.STDEV.S(D21:H21))</f>
        <v>1.0922965364841082</v>
      </c>
      <c r="H31" s="35">
        <f ca="1">STANDARDIZE(H21,AVERAGE(D21:H21),_xlfn.STDEV.S(D21:H21))</f>
        <v>0.36545512294151677</v>
      </c>
      <c r="I31" s="22"/>
      <c r="J31" s="23"/>
    </row>
    <row r="32" spans="1:11">
      <c r="C32" s="33" t="str">
        <f>C12</f>
        <v>KRİTER 4</v>
      </c>
      <c r="D32" s="35">
        <f ca="1">STANDARDIZE(D22,AVERAGE(D22:H22),_xlfn.STDEV.S(D22:H22))</f>
        <v>1.1888016585103331</v>
      </c>
      <c r="E32" s="35">
        <f ca="1">STANDARDIZE(E22,AVERAGE(D22:H22),_xlfn.STDEV.S(D22:H22))</f>
        <v>0.86230609390817248</v>
      </c>
      <c r="F32" s="35">
        <f ca="1">STANDARDIZE(F22,AVERAGE(D22:H22),_xlfn.STDEV.S(D22:H22))</f>
        <v>-1.063868652511881</v>
      </c>
      <c r="G32" s="35">
        <f ca="1">STANDARDIZE(G22,AVERAGE(D22:H22),_xlfn.STDEV.S(D22:H22))</f>
        <v>-0.82831477485370097</v>
      </c>
      <c r="H32" s="35">
        <f ca="1">STANDARDIZE(H22,AVERAGE(D22:H22),_xlfn.STDEV.S(D22:H22))</f>
        <v>-0.15892432505292395</v>
      </c>
      <c r="I32" s="23"/>
      <c r="J32" s="23"/>
    </row>
    <row r="33" spans="1:11">
      <c r="C33" s="33" t="str">
        <f>C13</f>
        <v>KRİTER 5</v>
      </c>
      <c r="D33" s="35">
        <f ca="1">STANDARDIZE(D23,AVERAGE(D23:H23),_xlfn.STDEV.S(D23:H23))</f>
        <v>-0.95131891631922216</v>
      </c>
      <c r="E33" s="35">
        <f ca="1">STANDARDIZE(E23,AVERAGE(D23:H23),_xlfn.STDEV.S(D23:H23))</f>
        <v>-0.12393456042295548</v>
      </c>
      <c r="F33" s="35">
        <f ca="1">STANDARDIZE(F23,AVERAGE(D23:H23),_xlfn.STDEV.S(D23:H23))</f>
        <v>0.80903650197890176</v>
      </c>
      <c r="G33" s="35">
        <f ca="1">STANDARDIZE(G23,AVERAGE(D23:H23),_xlfn.STDEV.S(D23:H23))</f>
        <v>1.2261905391567267</v>
      </c>
      <c r="H33" s="35">
        <f ca="1">STANDARDIZE(H23,AVERAGE(D23:H23),_xlfn.STDEV.S(D23:H23))</f>
        <v>-0.95997356439345094</v>
      </c>
      <c r="I33" s="22"/>
      <c r="J33" s="23"/>
    </row>
    <row r="34" spans="1:11" ht="15" thickBot="1">
      <c r="C34" s="56"/>
      <c r="D34" s="57"/>
      <c r="E34" s="58"/>
      <c r="F34" s="58"/>
      <c r="G34" s="58"/>
      <c r="H34" s="58"/>
    </row>
    <row r="35" spans="1:11" s="31" customFormat="1" ht="20.100000000000001" customHeight="1" thickBot="1">
      <c r="A35" s="50" t="s">
        <v>27</v>
      </c>
      <c r="B35" s="24"/>
      <c r="C35" s="65" t="s">
        <v>18</v>
      </c>
      <c r="D35" s="65"/>
      <c r="E35" s="65"/>
      <c r="F35" s="65"/>
      <c r="G35" s="65"/>
      <c r="H35" s="65"/>
      <c r="I35" s="25"/>
      <c r="J35" s="25"/>
      <c r="K35" s="2"/>
    </row>
    <row r="36" spans="1:11" ht="15" thickBot="1"/>
    <row r="37" spans="1:11" ht="26.1" customHeight="1" thickBot="1">
      <c r="C37" s="52" t="str">
        <f t="shared" ref="C37:H37" si="5">C8</f>
        <v>KRİTERLER</v>
      </c>
      <c r="D37" s="52" t="str">
        <f t="shared" si="5"/>
        <v>ALTERNATİF 1</v>
      </c>
      <c r="E37" s="52" t="str">
        <f t="shared" si="5"/>
        <v>ALTERNATİF 2</v>
      </c>
      <c r="F37" s="52" t="str">
        <f t="shared" si="5"/>
        <v>ALTERNATİF 3</v>
      </c>
      <c r="G37" s="52" t="str">
        <f t="shared" si="5"/>
        <v>ALTERNATİF 4</v>
      </c>
      <c r="H37" s="52" t="str">
        <f t="shared" si="5"/>
        <v>ALTERNATİF 5</v>
      </c>
      <c r="I37" s="21"/>
      <c r="J37" s="13"/>
    </row>
    <row r="38" spans="1:11">
      <c r="C38" s="36" t="str">
        <f>C9</f>
        <v>KRİTER 1</v>
      </c>
      <c r="D38" s="37">
        <f ca="1">D29+ABS(MIN(D29:H29))</f>
        <v>2.2617131787207345</v>
      </c>
      <c r="E38" s="37">
        <f ca="1">E29+ABS(MIN(D29:H29))</f>
        <v>0</v>
      </c>
      <c r="F38" s="37">
        <f ca="1">F29+ABS(MIN(D29:H29))</f>
        <v>1.420819817401487</v>
      </c>
      <c r="G38" s="37">
        <f ca="1">G29+ABS(MIN(D29:H29))</f>
        <v>1.9738211165941939</v>
      </c>
      <c r="H38" s="37">
        <f ca="1">H29+ABS(MIN(D29:H29))</f>
        <v>2.5143954202994245</v>
      </c>
      <c r="I38" s="23"/>
      <c r="J38" s="23"/>
    </row>
    <row r="39" spans="1:11">
      <c r="C39" s="36" t="str">
        <f>C10</f>
        <v>KRİTER 2</v>
      </c>
      <c r="D39" s="37">
        <f ca="1">D30+ABS(MIN(D30:H30))</f>
        <v>0</v>
      </c>
      <c r="E39" s="37">
        <f ca="1">E30+ABS(MIN(D30:H30))</f>
        <v>0.84639015015254471</v>
      </c>
      <c r="F39" s="37">
        <f ca="1">F30+ABS(MIN(D30:H30))</f>
        <v>2.4590057446061819</v>
      </c>
      <c r="G39" s="37">
        <f ca="1">G30+ABS(MIN(D30:H30))</f>
        <v>1.6629515725464095</v>
      </c>
      <c r="H39" s="37">
        <f ca="1">H30+ABS(MIN(D30:H30))</f>
        <v>2.1383469212003718</v>
      </c>
      <c r="I39" s="22"/>
      <c r="J39" s="23"/>
    </row>
    <row r="40" spans="1:11">
      <c r="C40" s="36" t="str">
        <f>C11</f>
        <v>KRİTER 3</v>
      </c>
      <c r="D40" s="37">
        <f ca="1">D31+ABS(MIN(D31:H31))</f>
        <v>1.6275329361767952</v>
      </c>
      <c r="E40" s="37">
        <f ca="1">E31+ABS(MIN(D31:H31))</f>
        <v>1.7939851682857857</v>
      </c>
      <c r="F40" s="37">
        <f ca="1">F31+ABS(MIN(D31:H31))</f>
        <v>0</v>
      </c>
      <c r="G40" s="37">
        <f ca="1">G31+ABS(MIN(D31:H31))</f>
        <v>2.7187197911135099</v>
      </c>
      <c r="H40" s="37">
        <f ca="1">H31+ABS(MIN(D31:H31))</f>
        <v>1.9918783775709188</v>
      </c>
      <c r="I40" s="23"/>
      <c r="J40" s="23"/>
    </row>
    <row r="41" spans="1:11">
      <c r="C41" s="36" t="str">
        <f>C12</f>
        <v>KRİTER 4</v>
      </c>
      <c r="D41" s="37">
        <f ca="1">D32+ABS(MIN(D32:H32))</f>
        <v>2.2526703110222144</v>
      </c>
      <c r="E41" s="37">
        <f ca="1">E32+ABS(MIN(D32:H32))</f>
        <v>1.9261747464200534</v>
      </c>
      <c r="F41" s="37">
        <f ca="1">F32+ABS(MIN(D32:H32))</f>
        <v>0</v>
      </c>
      <c r="G41" s="37">
        <f ca="1">G32+ABS(MIN(D32:H32))</f>
        <v>0.23555387765818003</v>
      </c>
      <c r="H41" s="37">
        <f ca="1">H32+ABS(MIN(D32:H32))</f>
        <v>0.90494432745895703</v>
      </c>
      <c r="I41" s="22"/>
      <c r="J41" s="23"/>
    </row>
    <row r="42" spans="1:11">
      <c r="C42" s="36" t="str">
        <f>C13</f>
        <v>KRİTER 5</v>
      </c>
      <c r="D42" s="37">
        <f ca="1">D33+ABS(MIN(D33:H33))</f>
        <v>8.6546480742287768E-3</v>
      </c>
      <c r="E42" s="37">
        <f ca="1">E33+ABS(MIN(D33:H33))</f>
        <v>0.83603900397049546</v>
      </c>
      <c r="F42" s="37">
        <f ca="1">F33+ABS(MIN(D33:H33))</f>
        <v>1.7690100663723527</v>
      </c>
      <c r="G42" s="37">
        <f ca="1">G33+ABS(MIN(D33:H33))</f>
        <v>2.1861641035501775</v>
      </c>
      <c r="H42" s="37">
        <f ca="1">H33+ABS(MIN(D33:H33))</f>
        <v>0</v>
      </c>
      <c r="I42" s="23"/>
      <c r="J42" s="23"/>
    </row>
    <row r="44" spans="1:11" ht="15" thickBot="1">
      <c r="C44" s="56"/>
      <c r="D44" s="57"/>
      <c r="E44" s="58"/>
      <c r="F44" s="58"/>
      <c r="G44" s="58"/>
      <c r="H44" s="58"/>
    </row>
    <row r="45" spans="1:11" s="31" customFormat="1" ht="20.100000000000001" customHeight="1" thickBot="1">
      <c r="A45" s="50" t="s">
        <v>28</v>
      </c>
      <c r="B45" s="24"/>
      <c r="C45" s="65" t="s">
        <v>19</v>
      </c>
      <c r="D45" s="65"/>
      <c r="E45" s="65"/>
      <c r="F45" s="65"/>
      <c r="G45" s="65"/>
      <c r="H45" s="65"/>
      <c r="I45" s="25"/>
      <c r="J45" s="25"/>
      <c r="K45" s="2"/>
    </row>
    <row r="46" spans="1:11" ht="15" thickBot="1">
      <c r="C46" s="17"/>
      <c r="D46" s="18"/>
      <c r="E46" s="19"/>
      <c r="F46" s="19"/>
      <c r="G46" s="19"/>
      <c r="H46" s="19"/>
      <c r="I46" s="20"/>
    </row>
    <row r="47" spans="1:11" ht="26.1" customHeight="1" thickBot="1">
      <c r="C47" s="52" t="str">
        <f t="shared" ref="C47:H47" si="6">C8</f>
        <v>KRİTERLER</v>
      </c>
      <c r="D47" s="52" t="str">
        <f t="shared" si="6"/>
        <v>ALTERNATİF 1</v>
      </c>
      <c r="E47" s="52" t="str">
        <f t="shared" si="6"/>
        <v>ALTERNATİF 2</v>
      </c>
      <c r="F47" s="52" t="str">
        <f t="shared" si="6"/>
        <v>ALTERNATİF 3</v>
      </c>
      <c r="G47" s="52" t="str">
        <f t="shared" si="6"/>
        <v>ALTERNATİF 4</v>
      </c>
      <c r="H47" s="52" t="str">
        <f t="shared" si="6"/>
        <v>ALTERNATİF 5</v>
      </c>
      <c r="J47" s="51" t="s">
        <v>11</v>
      </c>
    </row>
    <row r="48" spans="1:11">
      <c r="C48" s="33" t="str">
        <f>C9</f>
        <v>KRİTER 1</v>
      </c>
      <c r="D48" s="37">
        <f ca="1">IF($J$48="Max",D38,SMALL($D$38:$H$38,RANK(D38,$D$38:$H$38,0)))</f>
        <v>1.420819817401487</v>
      </c>
      <c r="E48" s="37">
        <f t="shared" ref="E48:H48" ca="1" si="7">IF($J$48="Max",E38,SMALL($D$38:$H$38,RANK(E38,$D$38:$H$38,0)))</f>
        <v>2.5143954202994245</v>
      </c>
      <c r="F48" s="37">
        <f t="shared" ca="1" si="7"/>
        <v>2.2617131787207345</v>
      </c>
      <c r="G48" s="37">
        <f t="shared" ca="1" si="7"/>
        <v>1.9738211165941939</v>
      </c>
      <c r="H48" s="37">
        <f t="shared" ca="1" si="7"/>
        <v>0</v>
      </c>
      <c r="I48" s="26"/>
      <c r="J48" s="5" t="str">
        <f ca="1">J9</f>
        <v>Min</v>
      </c>
    </row>
    <row r="49" spans="1:11">
      <c r="C49" s="33" t="str">
        <f>C10</f>
        <v>KRİTER 2</v>
      </c>
      <c r="D49" s="37">
        <f ca="1">IF($J$49="Max",D39,SMALL($D$39:$H$39,RANK(D39,$D$39:$H$39,0)))</f>
        <v>0</v>
      </c>
      <c r="E49" s="37">
        <f t="shared" ref="E49:H49" ca="1" si="8">IF($J$49="Max",E39,SMALL($D$39:$H$39,RANK(E39,$D$39:$H$39,0)))</f>
        <v>0.84639015015254471</v>
      </c>
      <c r="F49" s="37">
        <f t="shared" ca="1" si="8"/>
        <v>2.4590057446061819</v>
      </c>
      <c r="G49" s="37">
        <f t="shared" ca="1" si="8"/>
        <v>1.6629515725464095</v>
      </c>
      <c r="H49" s="37">
        <f t="shared" ca="1" si="8"/>
        <v>2.1383469212003718</v>
      </c>
      <c r="I49" s="27"/>
      <c r="J49" s="5" t="str">
        <f t="shared" ref="J49:J52" ca="1" si="9">J10</f>
        <v>Max</v>
      </c>
    </row>
    <row r="50" spans="1:11">
      <c r="C50" s="33" t="str">
        <f>C11</f>
        <v>KRİTER 3</v>
      </c>
      <c r="D50" s="37">
        <f ca="1">IF($J$50="Max",D40,SMALL($D$40:$H$40,RANK(D40,$D$40:$H$40,0)))</f>
        <v>1.9918783775709188</v>
      </c>
      <c r="E50" s="37">
        <f t="shared" ref="E50:H50" ca="1" si="10">IF($J$50="Max",E40,SMALL($D$40:$H$40,RANK(E40,$D$40:$H$40,0)))</f>
        <v>1.7939851682857857</v>
      </c>
      <c r="F50" s="37">
        <f t="shared" ca="1" si="10"/>
        <v>2.7187197911135099</v>
      </c>
      <c r="G50" s="37">
        <f t="shared" ca="1" si="10"/>
        <v>0</v>
      </c>
      <c r="H50" s="37">
        <f t="shared" ca="1" si="10"/>
        <v>1.6275329361767952</v>
      </c>
      <c r="I50" s="26"/>
      <c r="J50" s="5" t="str">
        <f t="shared" ca="1" si="9"/>
        <v>Min</v>
      </c>
    </row>
    <row r="51" spans="1:11">
      <c r="C51" s="33" t="str">
        <f>C12</f>
        <v>KRİTER 4</v>
      </c>
      <c r="D51" s="37">
        <f ca="1">IF($J$51="Max",D41,SMALL($D$41:$H$41,RANK(D41,$D$41:$H$41,0)))</f>
        <v>0</v>
      </c>
      <c r="E51" s="37">
        <f t="shared" ref="E51:H51" ca="1" si="11">IF($J$51="Max",E41,SMALL($D$41:$H$41,RANK(E41,$D$41:$H$41,0)))</f>
        <v>0.23555387765818003</v>
      </c>
      <c r="F51" s="37">
        <f t="shared" ca="1" si="11"/>
        <v>2.2526703110222144</v>
      </c>
      <c r="G51" s="37">
        <f t="shared" ca="1" si="11"/>
        <v>1.9261747464200534</v>
      </c>
      <c r="H51" s="37">
        <f t="shared" ca="1" si="11"/>
        <v>0.90494432745895703</v>
      </c>
      <c r="I51" s="27"/>
      <c r="J51" s="5" t="str">
        <f t="shared" ca="1" si="9"/>
        <v>Min</v>
      </c>
    </row>
    <row r="52" spans="1:11" ht="15" thickBot="1">
      <c r="C52" s="33" t="str">
        <f>C13</f>
        <v>KRİTER 5</v>
      </c>
      <c r="D52" s="37">
        <f ca="1">IF($J$52="Max",D42,SMALL($D$42:$H$42,RANK(D42,$D$42:$H$42,0)))</f>
        <v>1.7690100663723527</v>
      </c>
      <c r="E52" s="37">
        <f t="shared" ref="E52:H52" ca="1" si="12">IF($J$52="Max",E42,SMALL($D$42:$H$42,RANK(E42,$D$42:$H$42,0)))</f>
        <v>0.83603900397049546</v>
      </c>
      <c r="F52" s="37">
        <f t="shared" ca="1" si="12"/>
        <v>8.6546480742287768E-3</v>
      </c>
      <c r="G52" s="37">
        <f t="shared" ca="1" si="12"/>
        <v>0</v>
      </c>
      <c r="H52" s="37">
        <f t="shared" ca="1" si="12"/>
        <v>2.1861641035501775</v>
      </c>
      <c r="I52" s="26"/>
      <c r="J52" s="45" t="str">
        <f ca="1">J13</f>
        <v>Min</v>
      </c>
    </row>
    <row r="54" spans="1:11" ht="15" thickBot="1">
      <c r="A54" s="66" t="s">
        <v>20</v>
      </c>
      <c r="B54" s="66"/>
      <c r="C54" s="66"/>
      <c r="D54" s="38">
        <f ca="1">SUM(D48:D52)</f>
        <v>5.1817082613447587</v>
      </c>
      <c r="E54" s="38">
        <f ca="1">SUM(E48:E52)</f>
        <v>6.2263636203664303</v>
      </c>
      <c r="F54" s="38">
        <f ca="1">SUM(F48:F52)</f>
        <v>9.700763673536871</v>
      </c>
      <c r="G54" s="38">
        <f ca="1">SUM(G48:G52)</f>
        <v>5.5629474355606572</v>
      </c>
      <c r="H54" s="38">
        <f ca="1">SUM(H48:H52)</f>
        <v>6.8569882883863009</v>
      </c>
    </row>
    <row r="55" spans="1:11">
      <c r="A55" s="5"/>
      <c r="B55" s="5"/>
      <c r="C55" s="5"/>
      <c r="D55" s="28"/>
      <c r="E55" s="28"/>
      <c r="F55" s="28"/>
      <c r="G55" s="28"/>
      <c r="H55" s="28"/>
    </row>
    <row r="56" spans="1:11" ht="15" thickBot="1">
      <c r="A56" s="5"/>
      <c r="B56" s="5"/>
      <c r="C56" s="59"/>
      <c r="D56" s="60"/>
      <c r="E56" s="60"/>
      <c r="F56" s="60"/>
      <c r="G56" s="60"/>
      <c r="H56" s="60"/>
    </row>
    <row r="57" spans="1:11" s="31" customFormat="1" ht="20.100000000000001" customHeight="1" thickBot="1">
      <c r="A57" s="50" t="s">
        <v>29</v>
      </c>
      <c r="B57" s="24"/>
      <c r="C57" s="65" t="s">
        <v>21</v>
      </c>
      <c r="D57" s="65"/>
      <c r="E57" s="65"/>
      <c r="F57" s="65"/>
      <c r="G57" s="65"/>
      <c r="H57" s="65"/>
      <c r="I57" s="25"/>
      <c r="J57" s="25"/>
      <c r="K57" s="2"/>
    </row>
    <row r="58" spans="1:11" ht="15" thickBot="1">
      <c r="D58" s="16"/>
      <c r="E58" s="20"/>
    </row>
    <row r="59" spans="1:11" ht="26.1" customHeight="1" thickBot="1">
      <c r="D59" s="51" t="s">
        <v>5</v>
      </c>
      <c r="E59" s="51" t="s">
        <v>13</v>
      </c>
    </row>
    <row r="60" spans="1:11">
      <c r="D60" s="29" t="s">
        <v>0</v>
      </c>
      <c r="E60" s="39">
        <f ca="1">MAX(D48:H48)</f>
        <v>2.5143954202994245</v>
      </c>
    </row>
    <row r="61" spans="1:11">
      <c r="D61" s="14" t="s">
        <v>1</v>
      </c>
      <c r="E61" s="39">
        <f ca="1">MAX(D49:H49)</f>
        <v>2.4590057446061819</v>
      </c>
    </row>
    <row r="62" spans="1:11">
      <c r="D62" s="14" t="s">
        <v>2</v>
      </c>
      <c r="E62" s="39">
        <f ca="1">MAX(D50:H50)</f>
        <v>2.7187197911135099</v>
      </c>
    </row>
    <row r="63" spans="1:11">
      <c r="D63" s="14" t="s">
        <v>3</v>
      </c>
      <c r="E63" s="39">
        <f ca="1">MAX(D51:H51)</f>
        <v>2.2526703110222144</v>
      </c>
    </row>
    <row r="64" spans="1:11">
      <c r="C64" s="5"/>
      <c r="D64" s="14" t="s">
        <v>4</v>
      </c>
      <c r="E64" s="39">
        <f ca="1">MAX(D52:H52)</f>
        <v>2.1861641035501775</v>
      </c>
      <c r="F64" s="23"/>
      <c r="G64" s="23"/>
      <c r="H64" s="23"/>
      <c r="I64" s="23"/>
      <c r="J64" s="23"/>
    </row>
    <row r="66" spans="1:11" ht="18" thickBot="1">
      <c r="A66" s="67" t="s">
        <v>23</v>
      </c>
      <c r="B66" s="67"/>
      <c r="C66" s="67"/>
      <c r="D66" s="67"/>
      <c r="E66" s="41">
        <f ca="1">SUM(Tablo15[ENDEKS REFERANS DEĞERLERİ])</f>
        <v>12.13095537059151</v>
      </c>
    </row>
    <row r="67" spans="1:11">
      <c r="B67" s="8"/>
      <c r="C67" s="8"/>
      <c r="D67" s="8"/>
      <c r="E67" s="30"/>
    </row>
    <row r="68" spans="1:11" ht="15" thickBot="1">
      <c r="B68" s="8"/>
      <c r="C68" s="61"/>
      <c r="D68" s="61"/>
      <c r="E68" s="62"/>
      <c r="F68" s="58"/>
      <c r="G68" s="58"/>
      <c r="H68" s="58"/>
    </row>
    <row r="69" spans="1:11" s="31" customFormat="1" ht="20.100000000000001" customHeight="1" thickBot="1">
      <c r="A69" s="50" t="s">
        <v>30</v>
      </c>
      <c r="B69" s="24"/>
      <c r="C69" s="65" t="s">
        <v>22</v>
      </c>
      <c r="D69" s="65"/>
      <c r="E69" s="65"/>
      <c r="F69" s="65"/>
      <c r="G69" s="65"/>
      <c r="H69" s="65"/>
      <c r="I69" s="25"/>
      <c r="J69" s="25"/>
      <c r="K69" s="2"/>
    </row>
    <row r="70" spans="1:11" ht="15" thickBot="1">
      <c r="A70" s="46"/>
      <c r="B70" s="47"/>
      <c r="C70" s="46"/>
      <c r="D70" s="47"/>
      <c r="E70" s="48"/>
      <c r="F70" s="48"/>
      <c r="G70" s="48"/>
      <c r="H70" s="48"/>
    </row>
    <row r="71" spans="1:11" ht="20.100000000000001" customHeight="1" thickTop="1" thickBot="1">
      <c r="D71" s="53" t="str">
        <f>D47</f>
        <v>ALTERNATİF 1</v>
      </c>
      <c r="E71" s="53" t="str">
        <f>E47</f>
        <v>ALTERNATİF 2</v>
      </c>
      <c r="F71" s="53" t="str">
        <f>F47</f>
        <v>ALTERNATİF 3</v>
      </c>
      <c r="G71" s="53" t="str">
        <f>G47</f>
        <v>ALTERNATİF 4</v>
      </c>
      <c r="H71" s="53" t="str">
        <f>H47</f>
        <v>ALTERNATİF 5</v>
      </c>
    </row>
    <row r="72" spans="1:11" ht="24.95" customHeight="1" thickBot="1">
      <c r="A72" s="68" t="s">
        <v>31</v>
      </c>
      <c r="B72" s="68"/>
      <c r="C72" s="68"/>
      <c r="D72" s="40">
        <f ca="1">D54/$E$66*100</f>
        <v>42.714758261385775</v>
      </c>
      <c r="E72" s="40">
        <f ca="1">E54/$E$66*100</f>
        <v>51.326242906314732</v>
      </c>
      <c r="F72" s="40">
        <f ca="1">F54/$E$66*100</f>
        <v>79.967021369594391</v>
      </c>
      <c r="G72" s="40">
        <f ca="1">G54/$E$66*100</f>
        <v>45.857455291993269</v>
      </c>
      <c r="H72" s="40">
        <f ca="1">H54/$E$66*100</f>
        <v>56.52471778941144</v>
      </c>
    </row>
    <row r="73" spans="1:11" s="31" customFormat="1" ht="24.95" customHeight="1" thickBot="1">
      <c r="A73" s="69" t="s">
        <v>14</v>
      </c>
      <c r="B73" s="69"/>
      <c r="C73" s="69"/>
      <c r="D73" s="49">
        <f ca="1">RANK(D72,$D$72:$H$72)</f>
        <v>5</v>
      </c>
      <c r="E73" s="49">
        <f t="shared" ref="E73:H73" ca="1" si="13">RANK(E72,$D$72:$H$72)</f>
        <v>3</v>
      </c>
      <c r="F73" s="49">
        <f t="shared" ca="1" si="13"/>
        <v>1</v>
      </c>
      <c r="G73" s="49">
        <f t="shared" ca="1" si="13"/>
        <v>4</v>
      </c>
      <c r="H73" s="49">
        <f t="shared" ca="1" si="13"/>
        <v>2</v>
      </c>
      <c r="K73" s="2"/>
    </row>
    <row r="74" spans="1:11" ht="15" thickTop="1"/>
  </sheetData>
  <sheetProtection formatCells="0" formatColumns="0" formatRows="0" insertColumns="0" insertRows="0" sort="0" autoFilter="0" pivotTables="0"/>
  <mergeCells count="12">
    <mergeCell ref="A66:D66"/>
    <mergeCell ref="A72:C72"/>
    <mergeCell ref="A73:C73"/>
    <mergeCell ref="C69:H69"/>
    <mergeCell ref="A2:J2"/>
    <mergeCell ref="C57:H57"/>
    <mergeCell ref="A54:C54"/>
    <mergeCell ref="C5:H5"/>
    <mergeCell ref="C16:H16"/>
    <mergeCell ref="C26:H26"/>
    <mergeCell ref="C35:H35"/>
    <mergeCell ref="C45:H45"/>
  </mergeCells>
  <conditionalFormatting sqref="K7">
    <cfRule type="containsText" dxfId="3" priority="8" operator="containsText" text="Hata">
      <formula>NOT(ISERROR(SEARCH("Hata",K7)))</formula>
    </cfRule>
    <cfRule type="containsText" dxfId="2" priority="9" operator="containsText" text="Doğru">
      <formula>NOT(ISERROR(SEARCH("Doğru",K7)))</formula>
    </cfRule>
  </conditionalFormatting>
  <conditionalFormatting sqref="D72:H7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{7889D2DD-0A18-4C12-855E-C2422D972163}</x14:id>
        </ext>
      </extLst>
    </cfRule>
  </conditionalFormatting>
  <dataValidations count="1">
    <dataValidation type="list" allowBlank="1" showInputMessage="1" showErrorMessage="1" sqref="J48:J52">
      <formula1>"Max,Min"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D60:D64" calculatedColumn="1"/>
    <ignoredError sqref="J48:J52 J9:J13 D9:H13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89D2DD-0A18-4C12-855E-C2422D9721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D72:H72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Modul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2021-02-23T21:15:54Z</dcterms:modified>
</cp:coreProperties>
</file>